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Xưởng Data\Bảng lương\"/>
    </mc:Choice>
  </mc:AlternateContent>
  <xr:revisionPtr revIDLastSave="0" documentId="8_{9D4EC3C3-77D7-4D1F-AB81-1F215BF2617B}" xr6:coauthVersionLast="47" xr6:coauthVersionMax="47" xr10:uidLastSave="{00000000-0000-0000-0000-000000000000}"/>
  <bookViews>
    <workbookView xWindow="-110" yWindow="-110" windowWidth="19420" windowHeight="10300" activeTab="1" xr2:uid="{3AF7D59C-4FBD-46BB-BD26-ACF6D7050389}"/>
  </bookViews>
  <sheets>
    <sheet name="Bảng lương" sheetId="1" r:id="rId1"/>
    <sheet name="Phiếu lương" sheetId="2" r:id="rId2"/>
  </sheets>
  <externalReferences>
    <externalReference r:id="rId3"/>
  </externalReferences>
  <definedNames>
    <definedName name="_6_DCDN">'[1]Thông Tin DN'!$D$6</definedName>
    <definedName name="_6_TenDN">'[1]Thông Tin DN'!$D$4</definedName>
  </definedNames>
  <calcPr calcId="191029"/>
</workbook>
</file>

<file path=xl/calcChain.xml><?xml version="1.0" encoding="utf-8"?>
<calcChain xmlns="http://schemas.openxmlformats.org/spreadsheetml/2006/main">
  <c r="E13" i="1" l="1"/>
  <c r="E14" i="1"/>
  <c r="E12" i="1"/>
  <c r="Y41" i="1"/>
  <c r="Y42" i="1"/>
  <c r="Y65" i="1"/>
  <c r="O17" i="1"/>
  <c r="O18" i="1"/>
  <c r="O21" i="1"/>
  <c r="O22" i="1"/>
  <c r="K19" i="1"/>
  <c r="K10" i="1"/>
  <c r="K23" i="1"/>
  <c r="J22" i="1"/>
  <c r="L22" i="1"/>
  <c r="H16" i="2"/>
  <c r="H7" i="2"/>
  <c r="D14" i="2"/>
  <c r="J12" i="1"/>
  <c r="L12" i="1"/>
  <c r="J20" i="1"/>
  <c r="J19" i="1"/>
  <c r="J21" i="1"/>
  <c r="L21" i="1"/>
  <c r="J11" i="1"/>
  <c r="L11" i="1"/>
  <c r="E19" i="1"/>
  <c r="N18" i="1"/>
  <c r="R18" i="1"/>
  <c r="U18" i="1"/>
  <c r="D7" i="2"/>
  <c r="D8" i="2"/>
  <c r="M12" i="1"/>
  <c r="T12" i="1"/>
  <c r="M13" i="1"/>
  <c r="P13" i="1"/>
  <c r="S13" i="1"/>
  <c r="U17" i="1"/>
  <c r="M20" i="1"/>
  <c r="T20" i="1"/>
  <c r="T19" i="1"/>
  <c r="O20" i="1"/>
  <c r="O19" i="1"/>
  <c r="T21" i="1"/>
  <c r="M11" i="1"/>
  <c r="S11" i="1"/>
  <c r="H6" i="2"/>
  <c r="H12" i="2"/>
  <c r="F19" i="1"/>
  <c r="F10" i="1"/>
  <c r="F23" i="1"/>
  <c r="X19" i="1"/>
  <c r="H19" i="1"/>
  <c r="G19" i="1"/>
  <c r="X10" i="1"/>
  <c r="X23" i="1"/>
  <c r="H10" i="1"/>
  <c r="H23" i="1"/>
  <c r="G10" i="1"/>
  <c r="G23" i="1"/>
  <c r="I10" i="1"/>
  <c r="I23" i="1"/>
  <c r="I19" i="1"/>
  <c r="P21" i="1"/>
  <c r="P17" i="1"/>
  <c r="Q18" i="1"/>
  <c r="P18" i="1"/>
  <c r="S18" i="1"/>
  <c r="V18" i="1"/>
  <c r="N17" i="1"/>
  <c r="R17" i="1"/>
  <c r="U21" i="1"/>
  <c r="Q17" i="1"/>
  <c r="T17" i="1"/>
  <c r="S17" i="1"/>
  <c r="V17" i="1"/>
  <c r="S21" i="1"/>
  <c r="V21" i="1"/>
  <c r="N21" i="1"/>
  <c r="R21" i="1"/>
  <c r="Q21" i="1"/>
  <c r="T18" i="1"/>
  <c r="S20" i="1"/>
  <c r="S19" i="1"/>
  <c r="U20" i="1"/>
  <c r="U19" i="1"/>
  <c r="H15" i="2"/>
  <c r="M19" i="1"/>
  <c r="N20" i="1"/>
  <c r="P20" i="1"/>
  <c r="P19" i="1"/>
  <c r="O13" i="1"/>
  <c r="N13" i="1"/>
  <c r="U12" i="1"/>
  <c r="O12" i="1"/>
  <c r="Q12" i="1"/>
  <c r="N12" i="1"/>
  <c r="S12" i="1"/>
  <c r="P12" i="1"/>
  <c r="O11" i="1"/>
  <c r="T11" i="1"/>
  <c r="N11" i="1"/>
  <c r="P11" i="1"/>
  <c r="Q11" i="1"/>
  <c r="U11" i="1"/>
  <c r="N19" i="1"/>
  <c r="L20" i="1"/>
  <c r="M14" i="1"/>
  <c r="E15" i="1"/>
  <c r="J14" i="1"/>
  <c r="L14" i="1"/>
  <c r="T13" i="1"/>
  <c r="J13" i="1"/>
  <c r="L13" i="1"/>
  <c r="R12" i="1"/>
  <c r="R11" i="1"/>
  <c r="D16" i="2"/>
  <c r="H14" i="2"/>
  <c r="D13" i="2"/>
  <c r="D15" i="2"/>
  <c r="W21" i="1"/>
  <c r="Y21" i="1"/>
  <c r="L19" i="1"/>
  <c r="V20" i="1"/>
  <c r="W22" i="1"/>
  <c r="Y22" i="1"/>
  <c r="V11" i="1"/>
  <c r="V12" i="1"/>
  <c r="Y12" i="1"/>
  <c r="D11" i="2"/>
  <c r="H13" i="2"/>
  <c r="U13" i="1"/>
  <c r="S14" i="1"/>
  <c r="U14" i="1"/>
  <c r="Q20" i="1"/>
  <c r="Q19" i="1"/>
  <c r="Q13" i="1"/>
  <c r="R13" i="1"/>
  <c r="J15" i="1"/>
  <c r="E16" i="1"/>
  <c r="M15" i="1"/>
  <c r="P14" i="1"/>
  <c r="T14" i="1"/>
  <c r="V14" i="1"/>
  <c r="Y14" i="1"/>
  <c r="O14" i="1"/>
  <c r="N14" i="1"/>
  <c r="Q14" i="1"/>
  <c r="H11" i="2"/>
  <c r="H18" i="2"/>
  <c r="D12" i="2"/>
  <c r="D18" i="2"/>
  <c r="Y11" i="1"/>
  <c r="V13" i="1"/>
  <c r="Y13" i="1"/>
  <c r="R20" i="1"/>
  <c r="R19" i="1"/>
  <c r="Y20" i="1"/>
  <c r="Y19" i="1"/>
  <c r="V19" i="1"/>
  <c r="W19" i="1"/>
  <c r="E20" i="2"/>
  <c r="E17" i="1"/>
  <c r="M16" i="1"/>
  <c r="J16" i="1"/>
  <c r="L16" i="1"/>
  <c r="L15" i="1"/>
  <c r="R14" i="1"/>
  <c r="S15" i="1"/>
  <c r="Q15" i="1"/>
  <c r="N15" i="1"/>
  <c r="P15" i="1"/>
  <c r="T15" i="1"/>
  <c r="U15" i="1"/>
  <c r="O15" i="1"/>
  <c r="M10" i="1"/>
  <c r="M23" i="1"/>
  <c r="M30" i="1"/>
  <c r="Q16" i="1"/>
  <c r="Q10" i="1"/>
  <c r="Q23" i="1"/>
  <c r="U16" i="1"/>
  <c r="T16" i="1"/>
  <c r="T10" i="1"/>
  <c r="T23" i="1"/>
  <c r="N16" i="1"/>
  <c r="P16" i="1"/>
  <c r="P10" i="1"/>
  <c r="P23" i="1"/>
  <c r="O16" i="1"/>
  <c r="O10" i="1"/>
  <c r="O23" i="1"/>
  <c r="S16" i="1"/>
  <c r="V16" i="1"/>
  <c r="Y16" i="1"/>
  <c r="R15" i="1"/>
  <c r="U10" i="1"/>
  <c r="U23" i="1"/>
  <c r="V15" i="1"/>
  <c r="S10" i="1"/>
  <c r="S23" i="1"/>
  <c r="Y15" i="1"/>
  <c r="L10" i="1"/>
  <c r="L23" i="1"/>
  <c r="E18" i="1"/>
  <c r="J18" i="1"/>
  <c r="L18" i="1"/>
  <c r="Y18" i="1"/>
  <c r="J17" i="1"/>
  <c r="L17" i="1"/>
  <c r="N10" i="1"/>
  <c r="N23" i="1"/>
  <c r="E10" i="1"/>
  <c r="E23" i="1"/>
  <c r="R16" i="1"/>
  <c r="R10" i="1"/>
  <c r="R23" i="1"/>
  <c r="J10" i="1"/>
  <c r="J23" i="1"/>
  <c r="W17" i="1"/>
  <c r="W10" i="1"/>
  <c r="W23" i="1"/>
  <c r="V10" i="1"/>
  <c r="V23" i="1"/>
  <c r="Y17" i="1"/>
  <c r="Y10" i="1"/>
  <c r="Y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Z7" authorId="0" shapeId="0" xr:uid="{6FB4FDA7-34BB-489D-BF0E-84B03FCD35CB}">
      <text>
        <r>
          <rPr>
            <b/>
            <sz val="9"/>
            <color indexed="81"/>
            <rFont val="Tahoma"/>
            <family val="2"/>
            <charset val="163"/>
          </rPr>
          <t>Author:</t>
        </r>
        <r>
          <rPr>
            <sz val="9"/>
            <color indexed="81"/>
            <rFont val="Tahoma"/>
            <family val="2"/>
            <charset val="163"/>
          </rPr>
          <t xml:space="preserve">
Sang bảng thanh toán mới là ký nhận</t>
        </r>
      </text>
    </comment>
  </commentList>
</comments>
</file>

<file path=xl/sharedStrings.xml><?xml version="1.0" encoding="utf-8"?>
<sst xmlns="http://schemas.openxmlformats.org/spreadsheetml/2006/main" count="141" uniqueCount="127">
  <si>
    <t>Đơn vị tính: Việt Nam Đồng</t>
  </si>
  <si>
    <t>STT</t>
  </si>
  <si>
    <t>Họ và tên</t>
  </si>
  <si>
    <t>Phụ cấp</t>
  </si>
  <si>
    <t>Thuế 
TNCN</t>
  </si>
  <si>
    <t>Tạm 
Ứng</t>
  </si>
  <si>
    <t>Thực 
lĩnh</t>
  </si>
  <si>
    <t>Ghi Chú</t>
  </si>
  <si>
    <t>KPCĐ
(2%)</t>
  </si>
  <si>
    <t>BHYT
(3%)</t>
  </si>
  <si>
    <t>BHTN
(1%)</t>
  </si>
  <si>
    <t>BHXH
(8%)</t>
  </si>
  <si>
    <t>BHYT
(1,5%)</t>
  </si>
  <si>
    <t>A</t>
  </si>
  <si>
    <t xml:space="preserve">Bộ phận Quản lý </t>
  </si>
  <si>
    <t>GĐ</t>
  </si>
  <si>
    <t>P.GD</t>
  </si>
  <si>
    <t>KTT</t>
  </si>
  <si>
    <t>KTV</t>
  </si>
  <si>
    <t>NVVP</t>
  </si>
  <si>
    <t>B</t>
  </si>
  <si>
    <t>Bộ phận Bán hàng</t>
  </si>
  <si>
    <t>NVKD</t>
  </si>
  <si>
    <t xml:space="preserve">Tổng A + B </t>
  </si>
  <si>
    <t>Người lập biểu</t>
  </si>
  <si>
    <t>Kế toán trưởng</t>
  </si>
  <si>
    <t>Giám đốc Công ty</t>
  </si>
  <si>
    <t>(Ký, họ tên)</t>
  </si>
  <si>
    <t>(Ký, họ tên, đóng dấu)</t>
  </si>
  <si>
    <t>Lương
Chính</t>
  </si>
  <si>
    <t>TPDKD</t>
  </si>
  <si>
    <t>NVBH</t>
  </si>
  <si>
    <t>Ăn trưa</t>
  </si>
  <si>
    <t>Điện thoại</t>
  </si>
  <si>
    <t>Xăng xe</t>
  </si>
  <si>
    <t>Tổng
Thu Nhập</t>
  </si>
  <si>
    <t>Tổng Lương
Thực Tế</t>
  </si>
  <si>
    <t>Lương
đóng BH</t>
  </si>
  <si>
    <t>BẢNG TÍNH - THANH TOÁN TIỀN LƯƠNG</t>
  </si>
  <si>
    <t>Trách
 nhiệm</t>
  </si>
  <si>
    <t xml:space="preserve">     Phiếu Thanh Toán Tiền Lương</t>
  </si>
  <si>
    <t>Mã Nhân Viên</t>
  </si>
  <si>
    <t>Lương đóng BHBB</t>
  </si>
  <si>
    <t>Họ Và Tên</t>
  </si>
  <si>
    <t>Ngày công đi làm</t>
  </si>
  <si>
    <t>Chức Danh</t>
  </si>
  <si>
    <t>Ngày công chuẩn</t>
  </si>
  <si>
    <t>Các Khoản Thu Nhập</t>
  </si>
  <si>
    <t>Số Tiền</t>
  </si>
  <si>
    <t>Các Khoản Trừ Vào Lương</t>
  </si>
  <si>
    <t>Lương Chính</t>
  </si>
  <si>
    <t>Bảo Hiểm Bắt Buộc</t>
  </si>
  <si>
    <t>Bảo hiểm xã hội (8%)</t>
  </si>
  <si>
    <t>Trách nhiệm</t>
  </si>
  <si>
    <t>Bảo hiểm y tế (1,5%)</t>
  </si>
  <si>
    <t>Bảo hiểm thất nghiệp (1%)</t>
  </si>
  <si>
    <t>Thuế Thu Nhập Cá Nhân</t>
  </si>
  <si>
    <t>Tạm Ứng</t>
  </si>
  <si>
    <t>Tổng Cộng</t>
  </si>
  <si>
    <t>Tổng Số Tiền Lương Thực Nhận</t>
  </si>
  <si>
    <t>Bằng chữ:</t>
  </si>
  <si>
    <t>Người lập phiếu</t>
  </si>
  <si>
    <t>Người nhận tiền</t>
  </si>
  <si>
    <t>Thủ Qũy</t>
  </si>
  <si>
    <t>Kế Toán Trưởng</t>
  </si>
  <si>
    <t>Giám Đốc</t>
  </si>
  <si>
    <t>Mã nhân viên</t>
  </si>
  <si>
    <t>MS001</t>
  </si>
  <si>
    <t>MS002</t>
  </si>
  <si>
    <t>MS003</t>
  </si>
  <si>
    <t>MS004</t>
  </si>
  <si>
    <t>MS005</t>
  </si>
  <si>
    <t>MS006</t>
  </si>
  <si>
    <t>MS007</t>
  </si>
  <si>
    <t>MS008</t>
  </si>
  <si>
    <t>MS009</t>
  </si>
  <si>
    <t>MS010</t>
  </si>
  <si>
    <t>Chức danh</t>
  </si>
  <si>
    <t>T.Vụ</t>
  </si>
  <si>
    <t>T.Kho</t>
  </si>
  <si>
    <t>T.Qũy</t>
  </si>
  <si>
    <t>Tỷ Lệ Trích Bảo Hiểm của DN</t>
  </si>
  <si>
    <t>Tỷ Lệ Trích Bảo Hiểm NLĐ</t>
  </si>
  <si>
    <t>Trích BH và KPCĐ tính vào CP</t>
  </si>
  <si>
    <t>Trích Bảo Hiểm trừ vào lương</t>
  </si>
  <si>
    <t>MS011</t>
  </si>
  <si>
    <t>Tổng Phụ Cấp:</t>
  </si>
  <si>
    <t>Ký Nhận</t>
  </si>
  <si>
    <t>Ngày
công
đi làm</t>
  </si>
  <si>
    <t>Mười triệu không trăm tám mươi năm nghìn bốn trăm hai mươi ba đồng.</t>
  </si>
  <si>
    <t>BHXH
(17,5%)</t>
  </si>
  <si>
    <t>6.000.000 + 3.000.000 + 730.000 + 500.000</t>
  </si>
  <si>
    <t>Cột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</si>
  <si>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</si>
  <si>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</si>
  <si>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</si>
  <si>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</si>
  <si>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</si>
  <si>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</si>
  <si>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</si>
  <si>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</si>
  <si>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</si>
  <si>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</si>
  <si>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</si>
  <si>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</si>
  <si>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</si>
  <si>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</si>
  <si>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</si>
  <si>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</si>
  <si>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</si>
  <si>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</si>
  <si>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</si>
  <si>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</si>
  <si>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</si>
  <si>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</si>
  <si>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Tháng 01 năm 2026</t>
  </si>
  <si>
    <t>Hà Nội, ngày 31 tháng 01 năm 2026</t>
  </si>
  <si>
    <t>Ngày 31 tháng 01 năm 2026</t>
  </si>
  <si>
    <t>C</t>
  </si>
  <si>
    <t>D</t>
  </si>
  <si>
    <t>E</t>
  </si>
  <si>
    <t>F</t>
  </si>
  <si>
    <t>G</t>
  </si>
  <si>
    <t>H</t>
  </si>
  <si>
    <t>X</t>
  </si>
  <si>
    <t>Y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</si>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</sst>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5" formatCode="_-* #,##0.00\ _₫_-;\-* #,##0.00\ _₫_-;_-* &quot;-&quot;??\ _₫_-;_-@_-"/>
    <numFmt numFmtId="187" formatCode="00"/>
    <numFmt numFmtId="188" formatCode="&quot;Ngày &quot;dd\ &quot;tháng&quot;\ mm\ &quot;năm &quot;\ yyyy"/>
    <numFmt numFmtId="189" formatCode="#,##0_ ;\-#,##0\ "/>
    <numFmt numFmtId="193" formatCode="_-* #,##0.0\ _₫_-;\-* #,##0.0\ _₫_-;_-* &quot;-&quot;??\ _₫_-;_-@_-"/>
  </numFmts>
  <fonts count="26" x14ac:knownFonts="1">
    <font>
      <sz val="11"/>
      <color theme="1"/>
      <name val="Calibri"/>
      <family val="2"/>
      <charset val="163"/>
      <scheme val="minor"/>
    </font>
    <font>
      <sz val="12"/>
      <name val=".VnTime"/>
      <family val="2"/>
    </font>
    <font>
      <b/>
      <sz val="9"/>
      <color indexed="81"/>
      <name val="Tahoma"/>
      <family val="2"/>
      <charset val="163"/>
    </font>
    <font>
      <sz val="9"/>
      <color indexed="81"/>
      <name val="Tahoma"/>
      <family val="2"/>
      <charset val="163"/>
    </font>
    <font>
      <sz val="11"/>
      <color theme="1"/>
      <name val="Calibri"/>
      <family val="2"/>
      <charset val="163"/>
      <scheme val="minor"/>
    </font>
    <font>
      <sz val="11"/>
      <color theme="1"/>
      <name val="Arial"/>
      <family val="2"/>
      <charset val="163"/>
    </font>
    <font>
      <sz val="12"/>
      <color theme="1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rgb="FF007F73"/>
      <name val="Times New Roman"/>
      <family val="1"/>
    </font>
    <font>
      <b/>
      <sz val="16"/>
      <color rgb="FF007F73"/>
      <name val="Times New Roman"/>
      <family val="1"/>
    </font>
    <font>
      <b/>
      <sz val="12"/>
      <color theme="1"/>
      <name val="Times New Roman"/>
      <family val="1"/>
      <charset val="163"/>
    </font>
    <font>
      <b/>
      <sz val="12"/>
      <color rgb="FFFF0000"/>
      <name val="Times New Roman"/>
      <family val="1"/>
      <charset val="163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F7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4">
    <xf numFmtId="0" fontId="0" fillId="0" borderId="0"/>
    <xf numFmtId="185" fontId="4" fillId="0" borderId="0" applyFont="0" applyFill="0" applyBorder="0" applyAlignment="0" applyProtection="0"/>
    <xf numFmtId="0" fontId="1" fillId="0" borderId="0"/>
    <xf numFmtId="0" fontId="5" fillId="0" borderId="0"/>
  </cellStyleXfs>
  <cellXfs count="126">
    <xf numFmtId="0" fontId="0" fillId="0" borderId="0" xfId="0"/>
    <xf numFmtId="0" fontId="6" fillId="0" borderId="1" xfId="0" applyFont="1" applyBorder="1" applyAlignment="1" applyProtection="1">
      <alignment horizontal="center"/>
      <protection locked="0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3" borderId="0" xfId="0" applyFont="1" applyFill="1" applyBorder="1" applyAlignment="1">
      <alignment vertical="center" wrapText="1"/>
    </xf>
    <xf numFmtId="193" fontId="7" fillId="0" borderId="0" xfId="1" applyNumberFormat="1" applyFont="1" applyBorder="1" applyAlignment="1">
      <alignment horizontal="center" vertical="center" wrapText="1"/>
    </xf>
    <xf numFmtId="3" fontId="8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vertical="center"/>
    </xf>
    <xf numFmtId="0" fontId="10" fillId="0" borderId="0" xfId="0" applyFont="1" applyBorder="1" applyAlignment="1">
      <alignment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3" fontId="11" fillId="3" borderId="0" xfId="0" applyNumberFormat="1" applyFont="1" applyFill="1" applyAlignment="1">
      <alignment vertical="center"/>
    </xf>
    <xf numFmtId="193" fontId="8" fillId="0" borderId="0" xfId="1" applyNumberFormat="1" applyFont="1" applyFill="1" applyAlignment="1">
      <alignment horizontal="center" vertical="center"/>
    </xf>
    <xf numFmtId="187" fontId="11" fillId="0" borderId="0" xfId="0" applyNumberFormat="1" applyFont="1" applyFill="1" applyAlignment="1">
      <alignment vertical="center"/>
    </xf>
    <xf numFmtId="3" fontId="11" fillId="0" borderId="0" xfId="0" applyNumberFormat="1" applyFont="1" applyFill="1" applyAlignment="1">
      <alignment vertical="center"/>
    </xf>
    <xf numFmtId="193" fontId="11" fillId="0" borderId="0" xfId="1" applyNumberFormat="1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3" fontId="12" fillId="0" borderId="0" xfId="0" applyNumberFormat="1" applyFont="1" applyFill="1" applyBorder="1" applyAlignment="1">
      <alignment vertical="center"/>
    </xf>
    <xf numFmtId="187" fontId="11" fillId="0" borderId="0" xfId="2" applyNumberFormat="1" applyFont="1" applyFill="1" applyAlignment="1">
      <alignment vertical="center"/>
    </xf>
    <xf numFmtId="0" fontId="11" fillId="0" borderId="0" xfId="2" applyFont="1" applyFill="1" applyAlignment="1">
      <alignment vertical="center"/>
    </xf>
    <xf numFmtId="3" fontId="11" fillId="0" borderId="0" xfId="2" applyNumberFormat="1" applyFont="1" applyFill="1" applyAlignment="1">
      <alignment horizontal="right" vertical="center"/>
    </xf>
    <xf numFmtId="3" fontId="11" fillId="0" borderId="0" xfId="2" applyNumberFormat="1" applyFont="1" applyFill="1" applyAlignment="1">
      <alignment vertical="center"/>
    </xf>
    <xf numFmtId="3" fontId="11" fillId="3" borderId="0" xfId="2" applyNumberFormat="1" applyFont="1" applyFill="1" applyAlignment="1">
      <alignment vertical="center"/>
    </xf>
    <xf numFmtId="3" fontId="9" fillId="0" borderId="0" xfId="2" applyNumberFormat="1" applyFont="1" applyFill="1" applyAlignment="1">
      <alignment vertical="center"/>
    </xf>
    <xf numFmtId="3" fontId="11" fillId="0" borderId="0" xfId="2" applyNumberFormat="1" applyFont="1" applyFill="1" applyAlignment="1">
      <alignment horizontal="center" vertical="center"/>
    </xf>
    <xf numFmtId="3" fontId="9" fillId="0" borderId="0" xfId="2" applyNumberFormat="1" applyFont="1" applyFill="1" applyAlignment="1">
      <alignment horizontal="right" vertical="center"/>
    </xf>
    <xf numFmtId="0" fontId="8" fillId="0" borderId="0" xfId="2" applyFont="1" applyFill="1" applyAlignment="1">
      <alignment vertical="center"/>
    </xf>
    <xf numFmtId="0" fontId="14" fillId="0" borderId="0" xfId="2" applyFont="1" applyFill="1" applyAlignment="1">
      <alignment vertical="center"/>
    </xf>
    <xf numFmtId="3" fontId="8" fillId="0" borderId="0" xfId="2" applyNumberFormat="1" applyFont="1" applyFill="1" applyAlignment="1">
      <alignment vertical="center"/>
    </xf>
    <xf numFmtId="187" fontId="11" fillId="0" borderId="0" xfId="2" applyNumberFormat="1" applyFont="1" applyFill="1" applyAlignment="1">
      <alignment horizontal="center" vertical="center"/>
    </xf>
    <xf numFmtId="0" fontId="11" fillId="0" borderId="0" xfId="2" applyFont="1" applyFill="1" applyAlignment="1">
      <alignment horizontal="left" vertical="center"/>
    </xf>
    <xf numFmtId="0" fontId="11" fillId="0" borderId="0" xfId="2" applyFont="1" applyFill="1" applyAlignment="1">
      <alignment horizontal="center" vertical="center"/>
    </xf>
    <xf numFmtId="3" fontId="11" fillId="3" borderId="0" xfId="2" applyNumberFormat="1" applyFont="1" applyFill="1" applyAlignment="1">
      <alignment horizontal="right" vertical="center"/>
    </xf>
    <xf numFmtId="187" fontId="9" fillId="0" borderId="0" xfId="2" applyNumberFormat="1" applyFont="1" applyFill="1" applyAlignment="1">
      <alignment horizontal="center" vertical="center"/>
    </xf>
    <xf numFmtId="0" fontId="9" fillId="0" borderId="0" xfId="2" applyFont="1" applyFill="1" applyAlignment="1">
      <alignment vertical="center"/>
    </xf>
    <xf numFmtId="0" fontId="9" fillId="0" borderId="0" xfId="2" applyFont="1" applyFill="1" applyAlignment="1">
      <alignment horizontal="center" vertical="center"/>
    </xf>
    <xf numFmtId="3" fontId="9" fillId="0" borderId="0" xfId="2" applyNumberFormat="1" applyFont="1" applyFill="1" applyAlignment="1">
      <alignment horizontal="center" vertical="center"/>
    </xf>
    <xf numFmtId="0" fontId="7" fillId="0" borderId="0" xfId="2" applyFont="1" applyFill="1" applyAlignment="1">
      <alignment vertical="center"/>
    </xf>
    <xf numFmtId="0" fontId="12" fillId="0" borderId="0" xfId="2" applyFont="1" applyFill="1" applyAlignment="1">
      <alignment horizontal="center" vertical="center"/>
    </xf>
    <xf numFmtId="3" fontId="12" fillId="0" borderId="0" xfId="2" applyNumberFormat="1" applyFont="1" applyFill="1" applyAlignment="1">
      <alignment horizontal="center" vertical="center"/>
    </xf>
    <xf numFmtId="3" fontId="15" fillId="0" borderId="0" xfId="2" applyNumberFormat="1" applyFont="1" applyFill="1" applyAlignment="1">
      <alignment horizontal="center" vertical="center"/>
    </xf>
    <xf numFmtId="3" fontId="12" fillId="3" borderId="0" xfId="2" applyNumberFormat="1" applyFont="1" applyFill="1" applyAlignment="1">
      <alignment horizontal="center" vertical="center"/>
    </xf>
    <xf numFmtId="193" fontId="12" fillId="0" borderId="0" xfId="1" applyNumberFormat="1" applyFont="1" applyFill="1" applyAlignment="1">
      <alignment horizontal="center" vertical="center"/>
    </xf>
    <xf numFmtId="0" fontId="16" fillId="0" borderId="0" xfId="0" applyFont="1"/>
    <xf numFmtId="187" fontId="8" fillId="0" borderId="0" xfId="2" applyNumberFormat="1" applyFont="1" applyFill="1" applyAlignment="1">
      <alignment horizontal="center" vertical="center"/>
    </xf>
    <xf numFmtId="0" fontId="8" fillId="0" borderId="0" xfId="2" applyFont="1" applyFill="1" applyAlignment="1">
      <alignment horizontal="left" vertical="center"/>
    </xf>
    <xf numFmtId="0" fontId="8" fillId="0" borderId="0" xfId="2" applyFont="1" applyFill="1" applyAlignment="1">
      <alignment horizontal="center" vertical="center"/>
    </xf>
    <xf numFmtId="3" fontId="8" fillId="0" borderId="0" xfId="2" applyNumberFormat="1" applyFont="1" applyFill="1" applyAlignment="1">
      <alignment horizontal="right" vertical="center"/>
    </xf>
    <xf numFmtId="3" fontId="8" fillId="0" borderId="0" xfId="2" applyNumberFormat="1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right" vertical="center"/>
    </xf>
    <xf numFmtId="0" fontId="17" fillId="0" borderId="0" xfId="0" applyFont="1"/>
    <xf numFmtId="3" fontId="8" fillId="2" borderId="0" xfId="2" applyNumberFormat="1" applyFont="1" applyFill="1" applyAlignment="1">
      <alignment horizontal="center" vertical="center"/>
    </xf>
    <xf numFmtId="3" fontId="7" fillId="2" borderId="0" xfId="2" applyNumberFormat="1" applyFont="1" applyFill="1" applyAlignment="1">
      <alignment horizontal="right" vertical="center"/>
    </xf>
    <xf numFmtId="3" fontId="19" fillId="0" borderId="5" xfId="2" applyNumberFormat="1" applyFont="1" applyFill="1" applyBorder="1" applyAlignment="1">
      <alignment horizontal="center" vertical="center" wrapText="1"/>
    </xf>
    <xf numFmtId="3" fontId="11" fillId="0" borderId="5" xfId="2" applyNumberFormat="1" applyFont="1" applyFill="1" applyBorder="1" applyAlignment="1">
      <alignment horizontal="center" vertical="center"/>
    </xf>
    <xf numFmtId="49" fontId="19" fillId="0" borderId="5" xfId="2" applyNumberFormat="1" applyFont="1" applyFill="1" applyBorder="1" applyAlignment="1">
      <alignment horizontal="center" vertical="center"/>
    </xf>
    <xf numFmtId="3" fontId="19" fillId="0" borderId="5" xfId="2" applyNumberFormat="1" applyFont="1" applyFill="1" applyBorder="1" applyAlignment="1">
      <alignment horizontal="center" vertical="center"/>
    </xf>
    <xf numFmtId="0" fontId="14" fillId="0" borderId="5" xfId="2" applyFont="1" applyFill="1" applyBorder="1" applyAlignment="1">
      <alignment horizontal="center" vertical="center" wrapText="1"/>
    </xf>
    <xf numFmtId="187" fontId="11" fillId="0" borderId="5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center" vertical="center"/>
    </xf>
    <xf numFmtId="3" fontId="11" fillId="0" borderId="5" xfId="1" applyNumberFormat="1" applyFont="1" applyFill="1" applyBorder="1" applyAlignment="1">
      <alignment horizontal="right" vertical="center"/>
    </xf>
    <xf numFmtId="3" fontId="9" fillId="0" borderId="5" xfId="1" applyNumberFormat="1" applyFont="1" applyFill="1" applyBorder="1" applyAlignment="1">
      <alignment horizontal="right" vertical="center"/>
    </xf>
    <xf numFmtId="3" fontId="11" fillId="0" borderId="5" xfId="2" applyNumberFormat="1" applyFont="1" applyFill="1" applyBorder="1" applyAlignment="1">
      <alignment vertical="center"/>
    </xf>
    <xf numFmtId="0" fontId="8" fillId="0" borderId="5" xfId="2" applyFont="1" applyFill="1" applyBorder="1" applyAlignment="1">
      <alignment vertical="center"/>
    </xf>
    <xf numFmtId="3" fontId="11" fillId="0" borderId="5" xfId="2" applyNumberFormat="1" applyFont="1" applyFill="1" applyBorder="1" applyAlignment="1">
      <alignment horizontal="right" vertical="center"/>
    </xf>
    <xf numFmtId="3" fontId="9" fillId="0" borderId="5" xfId="2" applyNumberFormat="1" applyFont="1" applyFill="1" applyBorder="1" applyAlignment="1">
      <alignment horizontal="center" vertical="center"/>
    </xf>
    <xf numFmtId="187" fontId="9" fillId="0" borderId="5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3" fontId="9" fillId="0" borderId="5" xfId="2" applyNumberFormat="1" applyFont="1" applyFill="1" applyBorder="1" applyAlignment="1">
      <alignment horizontal="right" vertical="center"/>
    </xf>
    <xf numFmtId="3" fontId="9" fillId="0" borderId="5" xfId="2" applyNumberFormat="1" applyFont="1" applyFill="1" applyBorder="1" applyAlignment="1">
      <alignment vertical="center"/>
    </xf>
    <xf numFmtId="0" fontId="7" fillId="0" borderId="5" xfId="2" applyFont="1" applyFill="1" applyBorder="1" applyAlignment="1">
      <alignment vertical="center"/>
    </xf>
    <xf numFmtId="193" fontId="11" fillId="0" borderId="5" xfId="1" applyNumberFormat="1" applyFont="1" applyFill="1" applyBorder="1" applyAlignment="1">
      <alignment horizontal="center" vertical="center"/>
    </xf>
    <xf numFmtId="193" fontId="9" fillId="0" borderId="5" xfId="1" applyNumberFormat="1" applyFont="1" applyFill="1" applyBorder="1" applyAlignment="1">
      <alignment horizontal="right" vertical="center"/>
    </xf>
    <xf numFmtId="187" fontId="9" fillId="0" borderId="5" xfId="2" applyNumberFormat="1" applyFont="1" applyFill="1" applyBorder="1" applyAlignment="1">
      <alignment horizontal="center" vertical="center"/>
    </xf>
    <xf numFmtId="0" fontId="9" fillId="0" borderId="5" xfId="2" applyFont="1" applyFill="1" applyBorder="1" applyAlignment="1">
      <alignment horizontal="left" vertical="center"/>
    </xf>
    <xf numFmtId="0" fontId="9" fillId="0" borderId="5" xfId="2" applyFont="1" applyFill="1" applyBorder="1" applyAlignment="1">
      <alignment horizontal="center" vertical="center"/>
    </xf>
    <xf numFmtId="0" fontId="6" fillId="0" borderId="5" xfId="0" applyFont="1" applyBorder="1" applyProtection="1">
      <protection locked="0"/>
    </xf>
    <xf numFmtId="0" fontId="6" fillId="0" borderId="5" xfId="0" applyFont="1" applyBorder="1" applyAlignment="1" applyProtection="1">
      <alignment horizontal="left"/>
      <protection locked="0"/>
    </xf>
    <xf numFmtId="0" fontId="22" fillId="0" borderId="5" xfId="0" applyFont="1" applyBorder="1" applyProtection="1">
      <protection locked="0"/>
    </xf>
    <xf numFmtId="0" fontId="6" fillId="0" borderId="5" xfId="0" applyFont="1" applyBorder="1" applyAlignment="1" applyProtection="1">
      <alignment horizontal="center"/>
      <protection locked="0"/>
    </xf>
    <xf numFmtId="3" fontId="6" fillId="0" borderId="5" xfId="0" applyNumberFormat="1" applyFont="1" applyBorder="1" applyAlignment="1" applyProtection="1">
      <alignment horizontal="center"/>
      <protection locked="0"/>
    </xf>
    <xf numFmtId="0" fontId="23" fillId="0" borderId="5" xfId="0" applyFont="1" applyBorder="1" applyAlignment="1" applyProtection="1">
      <alignment horizontal="center"/>
      <protection locked="0"/>
    </xf>
    <xf numFmtId="0" fontId="24" fillId="5" borderId="5" xfId="0" applyFont="1" applyFill="1" applyBorder="1" applyProtection="1">
      <protection locked="0"/>
    </xf>
    <xf numFmtId="0" fontId="24" fillId="5" borderId="5" xfId="0" applyFont="1" applyFill="1" applyBorder="1" applyAlignment="1" applyProtection="1">
      <protection locked="0"/>
    </xf>
    <xf numFmtId="0" fontId="24" fillId="5" borderId="5" xfId="0" applyFont="1" applyFill="1" applyBorder="1" applyAlignment="1" applyProtection="1">
      <alignment horizontal="center"/>
      <protection locked="0"/>
    </xf>
    <xf numFmtId="0" fontId="24" fillId="0" borderId="5" xfId="0" applyFont="1" applyBorder="1" applyAlignment="1" applyProtection="1">
      <protection locked="0"/>
    </xf>
    <xf numFmtId="0" fontId="6" fillId="0" borderId="5" xfId="0" applyFont="1" applyBorder="1" applyAlignment="1" applyProtection="1">
      <protection locked="0"/>
    </xf>
    <xf numFmtId="3" fontId="22" fillId="0" borderId="5" xfId="0" applyNumberFormat="1" applyFont="1" applyBorder="1" applyAlignment="1" applyProtection="1">
      <alignment horizontal="center"/>
      <protection locked="0"/>
    </xf>
    <xf numFmtId="3" fontId="22" fillId="0" borderId="5" xfId="1" applyNumberFormat="1" applyFont="1" applyBorder="1" applyAlignment="1" applyProtection="1">
      <alignment horizontal="center"/>
      <protection locked="0"/>
    </xf>
    <xf numFmtId="3" fontId="6" fillId="0" borderId="5" xfId="1" applyNumberFormat="1" applyFont="1" applyBorder="1" applyAlignment="1" applyProtection="1">
      <alignment horizontal="center"/>
      <protection locked="0"/>
    </xf>
    <xf numFmtId="0" fontId="6" fillId="0" borderId="5" xfId="0" applyFont="1" applyFill="1" applyBorder="1" applyProtection="1">
      <protection locked="0"/>
    </xf>
    <xf numFmtId="0" fontId="6" fillId="0" borderId="5" xfId="0" applyFont="1" applyFill="1" applyBorder="1" applyAlignment="1" applyProtection="1">
      <alignment horizontal="left"/>
      <protection locked="0"/>
    </xf>
    <xf numFmtId="3" fontId="22" fillId="0" borderId="5" xfId="0" applyNumberFormat="1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vertical="center"/>
      <protection locked="0"/>
    </xf>
    <xf numFmtId="3" fontId="24" fillId="0" borderId="5" xfId="1" applyNumberFormat="1" applyFont="1" applyBorder="1" applyAlignment="1" applyProtection="1">
      <alignment horizontal="center" vertical="center"/>
      <protection locked="0"/>
    </xf>
    <xf numFmtId="0" fontId="22" fillId="0" borderId="5" xfId="0" applyFont="1" applyBorder="1" applyAlignment="1" applyProtection="1">
      <alignment horizontal="center"/>
      <protection locked="0"/>
    </xf>
    <xf numFmtId="0" fontId="8" fillId="0" borderId="0" xfId="2" applyFont="1" applyFill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/>
    </xf>
    <xf numFmtId="187" fontId="19" fillId="0" borderId="5" xfId="2" applyNumberFormat="1" applyFont="1" applyFill="1" applyBorder="1" applyAlignment="1">
      <alignment horizontal="center" vertical="center"/>
    </xf>
    <xf numFmtId="0" fontId="19" fillId="0" borderId="5" xfId="2" applyFont="1" applyFill="1" applyBorder="1" applyAlignment="1">
      <alignment horizontal="center" vertical="center"/>
    </xf>
    <xf numFmtId="0" fontId="19" fillId="0" borderId="5" xfId="2" applyFont="1" applyFill="1" applyBorder="1" applyAlignment="1">
      <alignment horizontal="center" vertical="center" wrapText="1"/>
    </xf>
    <xf numFmtId="0" fontId="14" fillId="0" borderId="5" xfId="2" applyFont="1" applyFill="1" applyBorder="1" applyAlignment="1">
      <alignment horizontal="center" vertical="center" wrapText="1"/>
    </xf>
    <xf numFmtId="3" fontId="19" fillId="0" borderId="5" xfId="2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187" fontId="18" fillId="4" borderId="2" xfId="0" applyNumberFormat="1" applyFont="1" applyFill="1" applyBorder="1" applyAlignment="1">
      <alignment horizontal="center" vertical="center"/>
    </xf>
    <xf numFmtId="187" fontId="18" fillId="4" borderId="3" xfId="0" applyNumberFormat="1" applyFont="1" applyFill="1" applyBorder="1" applyAlignment="1">
      <alignment horizontal="center" vertical="center"/>
    </xf>
    <xf numFmtId="187" fontId="18" fillId="4" borderId="4" xfId="0" applyNumberFormat="1" applyFont="1" applyFill="1" applyBorder="1" applyAlignment="1">
      <alignment horizontal="center" vertical="center"/>
    </xf>
    <xf numFmtId="187" fontId="18" fillId="4" borderId="0" xfId="0" applyNumberFormat="1" applyFont="1" applyFill="1" applyAlignment="1">
      <alignment horizontal="center" vertical="center"/>
    </xf>
    <xf numFmtId="193" fontId="19" fillId="0" borderId="5" xfId="1" applyNumberFormat="1" applyFont="1" applyFill="1" applyBorder="1" applyAlignment="1">
      <alignment horizontal="center" vertical="center" wrapText="1"/>
    </xf>
    <xf numFmtId="3" fontId="9" fillId="0" borderId="0" xfId="2" applyNumberFormat="1" applyFont="1" applyFill="1" applyAlignment="1">
      <alignment horizontal="center" vertical="center"/>
    </xf>
    <xf numFmtId="3" fontId="12" fillId="0" borderId="0" xfId="2" applyNumberFormat="1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3" fontId="19" fillId="0" borderId="5" xfId="2" applyNumberFormat="1" applyFont="1" applyFill="1" applyBorder="1" applyAlignment="1">
      <alignment horizontal="center" vertical="center"/>
    </xf>
    <xf numFmtId="188" fontId="21" fillId="0" borderId="5" xfId="0" applyNumberFormat="1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0" fontId="25" fillId="0" borderId="5" xfId="0" applyFont="1" applyBorder="1" applyAlignment="1" applyProtection="1">
      <alignment horizontal="center" vertical="center"/>
      <protection locked="0"/>
    </xf>
    <xf numFmtId="0" fontId="22" fillId="0" borderId="5" xfId="0" applyFont="1" applyBorder="1" applyAlignment="1" applyProtection="1">
      <alignment horizontal="center" vertical="center"/>
      <protection locked="0"/>
    </xf>
    <xf numFmtId="0" fontId="22" fillId="0" borderId="5" xfId="0" applyFont="1" applyBorder="1" applyAlignment="1" applyProtection="1">
      <alignment horizontal="center"/>
      <protection locked="0"/>
    </xf>
    <xf numFmtId="0" fontId="25" fillId="6" borderId="5" xfId="0" applyFont="1" applyFill="1" applyBorder="1" applyAlignment="1" applyProtection="1">
      <alignment horizontal="center"/>
      <protection locked="0"/>
    </xf>
    <xf numFmtId="189" fontId="25" fillId="6" borderId="5" xfId="1" applyNumberFormat="1" applyFont="1" applyFill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left" shrinkToFit="1"/>
      <protection locked="0"/>
    </xf>
    <xf numFmtId="0" fontId="20" fillId="0" borderId="5" xfId="0" applyFont="1" applyFill="1" applyBorder="1" applyAlignment="1" applyProtection="1">
      <alignment horizontal="center" vertical="center"/>
      <protection locked="0"/>
    </xf>
  </cellXfs>
  <cellStyles count="4">
    <cellStyle name="Comma" xfId="1" builtinId="3"/>
    <cellStyle name="Normal" xfId="0" builtinId="0"/>
    <cellStyle name="Normal 2" xfId="2" xr:uid="{3A110FEC-E070-4F6C-B588-92BDB92A108F}"/>
    <cellStyle name="Normal 8" xfId="3" xr:uid="{1218CD35-F7F9-46C6-8E57-B0A56946CB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&#192;I%20LI&#7878;U%20H&#7884;C\EXCEL%20HO&#192;N%20THI&#7878;N%20(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ẢNG SƠ ĐỒ"/>
      <sheetName val="PB CPMH"/>
      <sheetName val="BẢNG TH N-X-T"/>
      <sheetName val="BK NHẬP - XUẤT"/>
      <sheetName val="KH TSCĐ - TK 214"/>
      <sheetName val="PB CPTT - TK 242"/>
      <sheetName val="NHẬT KÝ CHUNG"/>
      <sheetName val="DM KH"/>
      <sheetName val="DM NCC"/>
      <sheetName val="BẢNG TÍNH LƯƠNG"/>
      <sheetName val="BẢNG CHẤM CÔNG"/>
      <sheetName val="BẢNG TÍNH THUẾ TNCN"/>
      <sheetName val="Thẻ giá thành DV"/>
      <sheetName val="CĐTK"/>
      <sheetName val="BC THTC B01a"/>
      <sheetName val="BC KQKD"/>
      <sheetName val="BC LCTT"/>
      <sheetName val="TM BCTC"/>
      <sheetName val="Thông Tin DN"/>
      <sheetName val="Lưu ý"/>
      <sheetName val="DMTK"/>
      <sheetName val="DMHH"/>
      <sheetName val="Phiếu Nhập Kho"/>
      <sheetName val="Phiếu Xuất Kho"/>
      <sheetName val="SỔ CT VT-HH"/>
      <sheetName val="Data"/>
      <sheetName val="Data2"/>
      <sheetName val="Thẻ lương"/>
      <sheetName val="Temp"/>
      <sheetName val="TT THUẾ TNDN"/>
      <sheetName val="TH - PHẢI THU KH - 131"/>
      <sheetName val="TH - PHẢI TRẢ NB - 331"/>
      <sheetName val="Sổ Cái"/>
      <sheetName val="Sổ Chi Tiết TK"/>
      <sheetName val="Sổ chi tiết 131"/>
      <sheetName val="Sổ chi tiết 331"/>
      <sheetName val="BK CP KĐT"/>
      <sheetName val="Sổ TGNH"/>
      <sheetName val="SỔ QUỸ TM"/>
      <sheetName val="Bảng Kê Thu - Chi"/>
      <sheetName val="Phiếu Thu"/>
      <sheetName val="Phiếu Chi"/>
      <sheetName val="BK chuyển khoản"/>
      <sheetName val="UNC-VCB"/>
      <sheetName val="UNC-VTB"/>
      <sheetName val="UNC-TCB"/>
      <sheetName val="UNC-BIDV"/>
      <sheetName val="UNC-MB"/>
      <sheetName val="HTSS"/>
      <sheetName val="KPCĐ"/>
      <sheetName val="BHBB"/>
      <sheetName val="Tời khai thuế GTGT"/>
      <sheetName val="Thuê TS"/>
      <sheetName val="CKTM"/>
      <sheetName val="KM"/>
      <sheetName val="Thừa - Thiếu"/>
      <sheetName val="Phạt VP"/>
      <sheetName val="Bút toán CK"/>
      <sheetName val="CKTT"/>
      <sheetName val="Chi hộ - Thu Hộ"/>
      <sheetName val="Thử việc"/>
      <sheetName val="DV"/>
      <sheetName val="HBBTL"/>
      <sheetName val="Thai sả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">
          <cell r="D4" t="str">
            <v>Công ty TNHH Thương mại Dịch vụ Thiên Ưng</v>
          </cell>
        </row>
        <row r="6">
          <cell r="D6" t="str">
            <v>Số 19 Đường Nguyễn Trãi, Phường Khương Trung, Quận Thanh Xuân, Thành phố Hà Nội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D8CFB-AA18-4F33-9FCE-97DA9F3490AC}">
  <dimension ref="A1:AF833"/>
  <sheetViews>
    <sheetView zoomScale="85" zoomScaleNormal="85" workbookViewId="0">
      <selection activeCell="A23" sqref="A23"/>
    </sheetView>
  </sheetViews>
  <sheetFormatPr defaultColWidth="9" defaultRowHeight="14.5" x14ac:dyDescent="0.35"/>
  <cols>
    <col min="1" max="1" width="4.453125" style="47" customWidth="1"/>
    <col min="2" max="2" width="7.1796875" style="48" customWidth="1"/>
    <col min="3" max="3" width="16.81640625" style="48" customWidth="1"/>
    <col min="4" max="4" width="7.26953125" style="49" customWidth="1"/>
    <col min="5" max="5" width="11.6328125" style="50" bestFit="1" customWidth="1"/>
    <col min="6" max="6" width="9.54296875" style="50" bestFit="1" customWidth="1"/>
    <col min="7" max="7" width="10.54296875" style="50" bestFit="1" customWidth="1"/>
    <col min="8" max="9" width="9.54296875" style="50" bestFit="1" customWidth="1"/>
    <col min="10" max="10" width="11.6328125" style="35" bestFit="1" customWidth="1"/>
    <col min="11" max="11" width="8.6328125" style="15" bestFit="1" customWidth="1"/>
    <col min="12" max="12" width="11.6328125" style="52" bestFit="1" customWidth="1"/>
    <col min="13" max="13" width="11.1796875" style="52" customWidth="1"/>
    <col min="14" max="14" width="9.54296875" style="54" bestFit="1" customWidth="1"/>
    <col min="15" max="15" width="10.54296875" style="54" bestFit="1" customWidth="1"/>
    <col min="16" max="16" width="9.54296875" style="54" bestFit="1" customWidth="1"/>
    <col min="17" max="17" width="7.81640625" style="54" customWidth="1"/>
    <col min="18" max="18" width="10.54296875" style="55" bestFit="1" customWidth="1"/>
    <col min="19" max="19" width="9.26953125" style="50" customWidth="1"/>
    <col min="20" max="20" width="9.54296875" style="50" bestFit="1" customWidth="1"/>
    <col min="21" max="21" width="7.7265625" style="50" customWidth="1"/>
    <col min="22" max="22" width="9.453125" style="52" customWidth="1"/>
    <col min="23" max="23" width="9.7265625" style="50" customWidth="1"/>
    <col min="24" max="24" width="8.453125" style="50" customWidth="1"/>
    <col min="25" max="25" width="13" style="50" customWidth="1"/>
    <col min="26" max="26" width="5.453125" style="31" hidden="1" customWidth="1"/>
    <col min="27" max="27" width="12" style="29" customWidth="1"/>
    <col min="28" max="28" width="13.7265625" style="29" customWidth="1"/>
    <col min="29" max="16384" width="9" style="29"/>
  </cols>
  <sheetData>
    <row r="1" spans="1:32" s="11" customFormat="1" ht="1.5" customHeight="1" x14ac:dyDescent="0.35">
      <c r="A1" s="107"/>
      <c r="B1" s="107"/>
      <c r="C1" s="107"/>
      <c r="D1" s="107"/>
      <c r="E1" s="107"/>
      <c r="F1" s="2"/>
      <c r="G1" s="3"/>
      <c r="H1" s="3"/>
      <c r="I1" s="4"/>
      <c r="J1" s="5"/>
      <c r="K1" s="6"/>
      <c r="L1" s="7"/>
      <c r="M1" s="7"/>
      <c r="N1" s="7"/>
      <c r="O1" s="7"/>
      <c r="P1" s="7"/>
      <c r="Q1" s="7"/>
      <c r="R1" s="8"/>
      <c r="S1" s="9"/>
      <c r="T1" s="9"/>
      <c r="U1" s="9"/>
      <c r="V1" s="9"/>
      <c r="W1" s="9"/>
      <c r="X1" s="9"/>
      <c r="Y1" s="9"/>
      <c r="Z1" s="9"/>
      <c r="AA1" s="10"/>
      <c r="AB1" s="10"/>
      <c r="AC1" s="10"/>
      <c r="AD1" s="10"/>
      <c r="AE1" s="10"/>
      <c r="AF1" s="10"/>
    </row>
    <row r="2" spans="1:32" s="11" customFormat="1" ht="5.25" customHeight="1" thickBot="1" x14ac:dyDescent="0.4">
      <c r="A2" s="12"/>
      <c r="B2" s="13"/>
      <c r="C2" s="13"/>
      <c r="D2" s="10"/>
      <c r="E2" s="7"/>
      <c r="F2" s="7"/>
      <c r="G2" s="7"/>
      <c r="H2" s="7"/>
      <c r="I2" s="7"/>
      <c r="J2" s="14"/>
      <c r="K2" s="15"/>
      <c r="L2" s="7"/>
      <c r="M2" s="7"/>
      <c r="N2" s="7"/>
      <c r="O2" s="7"/>
      <c r="P2" s="7"/>
      <c r="Q2" s="7"/>
      <c r="R2" s="8"/>
      <c r="S2" s="7"/>
      <c r="T2" s="7"/>
      <c r="U2" s="10"/>
      <c r="V2" s="12"/>
      <c r="W2" s="7"/>
      <c r="X2" s="7"/>
      <c r="Y2" s="7"/>
      <c r="Z2" s="10"/>
      <c r="AA2" s="10"/>
      <c r="AB2" s="10"/>
      <c r="AC2" s="10"/>
      <c r="AD2" s="10"/>
      <c r="AE2" s="10"/>
      <c r="AF2" s="10"/>
    </row>
    <row r="3" spans="1:32" s="11" customFormat="1" ht="31.5" customHeight="1" thickBot="1" x14ac:dyDescent="0.4">
      <c r="A3" s="108" t="s">
        <v>38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10"/>
      <c r="AA3" s="10"/>
      <c r="AB3" s="10"/>
      <c r="AC3" s="10"/>
      <c r="AD3" s="10"/>
      <c r="AE3" s="10"/>
      <c r="AF3" s="10"/>
    </row>
    <row r="4" spans="1:32" s="11" customFormat="1" ht="26" x14ac:dyDescent="0.35">
      <c r="A4" s="111" t="s">
        <v>115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0"/>
      <c r="AB4" s="10"/>
      <c r="AC4" s="10"/>
      <c r="AD4" s="10"/>
      <c r="AE4" s="10"/>
      <c r="AF4" s="10"/>
    </row>
    <row r="5" spans="1:32" s="11" customFormat="1" ht="14.25" customHeight="1" x14ac:dyDescent="0.35">
      <c r="A5" s="16"/>
      <c r="B5" s="13"/>
      <c r="C5" s="13"/>
      <c r="D5" s="13"/>
      <c r="E5" s="17"/>
      <c r="F5" s="17"/>
      <c r="G5" s="17"/>
      <c r="H5" s="17"/>
      <c r="I5" s="17"/>
      <c r="J5" s="14"/>
      <c r="K5" s="18"/>
      <c r="L5" s="17"/>
      <c r="M5" s="17"/>
      <c r="N5" s="17"/>
      <c r="O5" s="17"/>
      <c r="P5" s="17"/>
      <c r="Q5" s="17"/>
      <c r="R5" s="19"/>
      <c r="S5" s="20"/>
      <c r="T5" s="20"/>
      <c r="U5" s="20"/>
      <c r="V5" s="101" t="s">
        <v>0</v>
      </c>
      <c r="W5" s="101"/>
      <c r="X5" s="101"/>
      <c r="Y5" s="101"/>
      <c r="Z5" s="101"/>
      <c r="AA5" s="10"/>
      <c r="AB5" s="10"/>
      <c r="AC5" s="10"/>
      <c r="AD5" s="10"/>
      <c r="AE5" s="10"/>
      <c r="AF5" s="10"/>
    </row>
    <row r="6" spans="1:32" ht="16" hidden="1" customHeight="1" x14ac:dyDescent="0.35">
      <c r="A6" s="21"/>
      <c r="B6" s="22"/>
      <c r="C6" s="22"/>
      <c r="D6" s="22"/>
      <c r="E6" s="23"/>
      <c r="F6" s="23"/>
      <c r="G6" s="24"/>
      <c r="H6" s="24"/>
      <c r="I6" s="24"/>
      <c r="J6" s="25"/>
      <c r="K6" s="18"/>
      <c r="L6" s="26"/>
      <c r="M6" s="26"/>
      <c r="N6" s="27"/>
      <c r="O6" s="27"/>
      <c r="P6" s="27"/>
      <c r="Q6" s="27"/>
      <c r="R6" s="26"/>
      <c r="S6" s="23"/>
      <c r="T6" s="23"/>
      <c r="U6" s="23"/>
      <c r="V6" s="28"/>
      <c r="W6" s="23"/>
      <c r="X6" s="23"/>
      <c r="Y6" s="23"/>
      <c r="Z6" s="24"/>
    </row>
    <row r="7" spans="1:32" s="30" customFormat="1" ht="36" customHeight="1" x14ac:dyDescent="0.35">
      <c r="A7" s="102" t="s">
        <v>1</v>
      </c>
      <c r="B7" s="104" t="s">
        <v>66</v>
      </c>
      <c r="C7" s="103" t="s">
        <v>2</v>
      </c>
      <c r="D7" s="104" t="s">
        <v>77</v>
      </c>
      <c r="E7" s="106" t="s">
        <v>29</v>
      </c>
      <c r="F7" s="106" t="s">
        <v>3</v>
      </c>
      <c r="G7" s="106"/>
      <c r="H7" s="106"/>
      <c r="I7" s="106"/>
      <c r="J7" s="106" t="s">
        <v>35</v>
      </c>
      <c r="K7" s="112" t="s">
        <v>88</v>
      </c>
      <c r="L7" s="106" t="s">
        <v>36</v>
      </c>
      <c r="M7" s="106" t="s">
        <v>37</v>
      </c>
      <c r="N7" s="116" t="s">
        <v>81</v>
      </c>
      <c r="O7" s="116"/>
      <c r="P7" s="116"/>
      <c r="Q7" s="116"/>
      <c r="R7" s="106" t="s">
        <v>83</v>
      </c>
      <c r="S7" s="116" t="s">
        <v>82</v>
      </c>
      <c r="T7" s="116"/>
      <c r="U7" s="116"/>
      <c r="V7" s="106" t="s">
        <v>84</v>
      </c>
      <c r="W7" s="106" t="s">
        <v>4</v>
      </c>
      <c r="X7" s="106" t="s">
        <v>5</v>
      </c>
      <c r="Y7" s="106" t="s">
        <v>6</v>
      </c>
      <c r="Z7" s="56" t="s">
        <v>7</v>
      </c>
      <c r="AA7" s="105" t="s">
        <v>87</v>
      </c>
    </row>
    <row r="8" spans="1:32" s="30" customFormat="1" ht="46.5" customHeight="1" x14ac:dyDescent="0.35">
      <c r="A8" s="102"/>
      <c r="B8" s="104"/>
      <c r="C8" s="103"/>
      <c r="D8" s="103"/>
      <c r="E8" s="106"/>
      <c r="F8" s="56" t="s">
        <v>39</v>
      </c>
      <c r="G8" s="56" t="s">
        <v>32</v>
      </c>
      <c r="H8" s="56" t="s">
        <v>33</v>
      </c>
      <c r="I8" s="56" t="s">
        <v>34</v>
      </c>
      <c r="J8" s="106"/>
      <c r="K8" s="112"/>
      <c r="L8" s="106"/>
      <c r="M8" s="106"/>
      <c r="N8" s="56" t="s">
        <v>8</v>
      </c>
      <c r="O8" s="56" t="s">
        <v>90</v>
      </c>
      <c r="P8" s="56" t="s">
        <v>9</v>
      </c>
      <c r="Q8" s="56" t="s">
        <v>10</v>
      </c>
      <c r="R8" s="106"/>
      <c r="S8" s="56" t="s">
        <v>11</v>
      </c>
      <c r="T8" s="56" t="s">
        <v>12</v>
      </c>
      <c r="U8" s="56" t="s">
        <v>10</v>
      </c>
      <c r="V8" s="106"/>
      <c r="W8" s="116"/>
      <c r="X8" s="106"/>
      <c r="Y8" s="106"/>
      <c r="Z8" s="59"/>
      <c r="AA8" s="105"/>
      <c r="AB8" s="100"/>
      <c r="AC8" s="100"/>
    </row>
    <row r="9" spans="1:32" s="30" customFormat="1" ht="21.4" customHeight="1" x14ac:dyDescent="0.35">
      <c r="A9" s="102" t="s">
        <v>92</v>
      </c>
      <c r="B9" s="102"/>
      <c r="C9" s="58" t="s">
        <v>93</v>
      </c>
      <c r="D9" s="58" t="s">
        <v>93</v>
      </c>
      <c r="E9" s="58" t="s">
        <v>94</v>
      </c>
      <c r="F9" s="58" t="s">
        <v>95</v>
      </c>
      <c r="G9" s="58" t="s">
        <v>96</v>
      </c>
      <c r="H9" s="58" t="s">
        <v>97</v>
      </c>
      <c r="I9" s="58" t="s">
        <v>98</v>
      </c>
      <c r="J9" s="58" t="s">
        <v>99</v>
      </c>
      <c r="K9" s="58" t="s">
        <v>100</v>
      </c>
      <c r="L9" s="58" t="s">
        <v>101</v>
      </c>
      <c r="M9" s="58" t="s">
        <v>102</v>
      </c>
      <c r="N9" s="58" t="s">
        <v>103</v>
      </c>
      <c r="O9" s="58" t="s">
        <v>104</v>
      </c>
      <c r="P9" s="58" t="s">
        <v>105</v>
      </c>
      <c r="Q9" s="58" t="s">
        <v>106</v>
      </c>
      <c r="R9" s="58" t="s">
        <v>107</v>
      </c>
      <c r="S9" s="58" t="s">
        <v>108</v>
      </c>
      <c r="T9" s="58" t="s">
        <v>109</v>
      </c>
      <c r="U9" s="58" t="s">
        <v>110</v>
      </c>
      <c r="V9" s="58" t="s">
        <v>111</v>
      </c>
      <c r="W9" s="58" t="s">
        <v>112</v>
      </c>
      <c r="X9" s="58" t="s">
        <v>113</v>
      </c>
      <c r="Y9" s="58" t="s">
        <v>114</v>
      </c>
      <c r="Z9" s="59"/>
      <c r="AA9" s="60"/>
      <c r="AB9" s="100"/>
      <c r="AC9" s="100"/>
    </row>
    <row r="10" spans="1:32" s="40" customFormat="1" ht="18.75" customHeight="1" x14ac:dyDescent="0.35">
      <c r="A10" s="70" t="s">
        <v>13</v>
      </c>
      <c r="B10" s="115" t="s">
        <v>14</v>
      </c>
      <c r="C10" s="115"/>
      <c r="D10" s="71"/>
      <c r="E10" s="72">
        <f>SUBTOTAL(9,E11:E17)</f>
        <v>84000000</v>
      </c>
      <c r="F10" s="72">
        <f>SUBTOTAL(9,F11:F17)</f>
        <v>6000000</v>
      </c>
      <c r="G10" s="72">
        <f t="shared" ref="G10:Y10" si="0">SUBTOTAL(9,G11:G17)</f>
        <v>7190000</v>
      </c>
      <c r="H10" s="72">
        <f t="shared" si="0"/>
        <v>3500000</v>
      </c>
      <c r="I10" s="72">
        <f t="shared" si="0"/>
        <v>2400000</v>
      </c>
      <c r="J10" s="72">
        <f t="shared" si="0"/>
        <v>103090000</v>
      </c>
      <c r="K10" s="69">
        <f t="shared" si="0"/>
        <v>150</v>
      </c>
      <c r="L10" s="69">
        <f t="shared" si="0"/>
        <v>84969807.692307696</v>
      </c>
      <c r="M10" s="69">
        <f t="shared" si="0"/>
        <v>75000000</v>
      </c>
      <c r="N10" s="69">
        <f t="shared" si="0"/>
        <v>1500000</v>
      </c>
      <c r="O10" s="69">
        <f t="shared" si="0"/>
        <v>13125000</v>
      </c>
      <c r="P10" s="69">
        <f t="shared" si="0"/>
        <v>2250000</v>
      </c>
      <c r="Q10" s="69">
        <f t="shared" si="0"/>
        <v>750000</v>
      </c>
      <c r="R10" s="69">
        <f t="shared" si="0"/>
        <v>17625000</v>
      </c>
      <c r="S10" s="69">
        <f t="shared" si="0"/>
        <v>6000000</v>
      </c>
      <c r="T10" s="69">
        <f t="shared" si="0"/>
        <v>1125000</v>
      </c>
      <c r="U10" s="69">
        <f t="shared" si="0"/>
        <v>750000</v>
      </c>
      <c r="V10" s="69">
        <f t="shared" si="0"/>
        <v>7875000</v>
      </c>
      <c r="W10" s="69">
        <f t="shared" si="0"/>
        <v>1350365.3846153847</v>
      </c>
      <c r="X10" s="69">
        <f t="shared" si="0"/>
        <v>500000</v>
      </c>
      <c r="Y10" s="69">
        <f t="shared" si="0"/>
        <v>75244442.307692319</v>
      </c>
      <c r="Z10" s="73"/>
      <c r="AA10" s="74"/>
      <c r="AB10" s="100"/>
      <c r="AC10" s="100"/>
    </row>
    <row r="11" spans="1:32" ht="18.75" customHeight="1" x14ac:dyDescent="0.35">
      <c r="A11" s="61">
        <v>1</v>
      </c>
      <c r="B11" s="62" t="s">
        <v>67</v>
      </c>
      <c r="C11" s="62" t="s">
        <v>13</v>
      </c>
      <c r="D11" s="63" t="s">
        <v>15</v>
      </c>
      <c r="E11" s="68">
        <v>9000000</v>
      </c>
      <c r="F11" s="68">
        <v>3000000</v>
      </c>
      <c r="G11" s="68">
        <v>1500000</v>
      </c>
      <c r="H11" s="68">
        <v>1000000</v>
      </c>
      <c r="I11" s="68">
        <v>500000</v>
      </c>
      <c r="J11" s="68">
        <f>E11+F11+G11+H11+I11</f>
        <v>15000000</v>
      </c>
      <c r="K11" s="75">
        <v>21.5</v>
      </c>
      <c r="L11" s="65">
        <f t="shared" ref="L11:L18" si="1">J11*K11/26</f>
        <v>12403846.153846154</v>
      </c>
      <c r="M11" s="65">
        <f t="shared" ref="M11:M16" si="2">E11+F11</f>
        <v>12000000</v>
      </c>
      <c r="N11" s="57">
        <f t="shared" ref="N11:N18" si="3">M11*2%</f>
        <v>240000</v>
      </c>
      <c r="O11" s="57">
        <f>M11*17.5%</f>
        <v>2100000</v>
      </c>
      <c r="P11" s="57">
        <f>M11*3%</f>
        <v>360000</v>
      </c>
      <c r="Q11" s="57">
        <f>M11*1%</f>
        <v>120000</v>
      </c>
      <c r="R11" s="72">
        <f>N11+O11+P11+Q11</f>
        <v>2820000</v>
      </c>
      <c r="S11" s="68">
        <f>M11*8%</f>
        <v>960000</v>
      </c>
      <c r="T11" s="68">
        <f>M11*1.5%</f>
        <v>180000</v>
      </c>
      <c r="U11" s="68">
        <f>M11*1%</f>
        <v>120000</v>
      </c>
      <c r="V11" s="72">
        <f>S11+T11+U11</f>
        <v>1260000</v>
      </c>
      <c r="W11" s="64">
        <v>0</v>
      </c>
      <c r="X11" s="64"/>
      <c r="Y11" s="65">
        <f>L11-V11-W11-X11</f>
        <v>11143846.153846154</v>
      </c>
      <c r="Z11" s="66"/>
      <c r="AA11" s="67"/>
    </row>
    <row r="12" spans="1:32" ht="18.75" customHeight="1" x14ac:dyDescent="0.35">
      <c r="A12" s="61">
        <v>2</v>
      </c>
      <c r="B12" s="62" t="s">
        <v>68</v>
      </c>
      <c r="C12" s="62" t="s">
        <v>20</v>
      </c>
      <c r="D12" s="63" t="s">
        <v>16</v>
      </c>
      <c r="E12" s="68">
        <f>E11+1000000</f>
        <v>10000000</v>
      </c>
      <c r="F12" s="68">
        <v>2000000</v>
      </c>
      <c r="G12" s="68">
        <v>1300000</v>
      </c>
      <c r="H12" s="68">
        <v>800000</v>
      </c>
      <c r="I12" s="68">
        <v>400000</v>
      </c>
      <c r="J12" s="68">
        <f t="shared" ref="J12:J22" si="4">E12+F12+G12+H12+I12</f>
        <v>14500000</v>
      </c>
      <c r="K12" s="75">
        <v>20</v>
      </c>
      <c r="L12" s="65">
        <f t="shared" si="1"/>
        <v>11153846.153846154</v>
      </c>
      <c r="M12" s="65">
        <f t="shared" si="2"/>
        <v>12000000</v>
      </c>
      <c r="N12" s="57">
        <f t="shared" si="3"/>
        <v>240000</v>
      </c>
      <c r="O12" s="57">
        <f t="shared" ref="O12:O22" si="5">M12*17.5%</f>
        <v>2100000</v>
      </c>
      <c r="P12" s="57">
        <f t="shared" ref="P12:P21" si="6">M12*3%</f>
        <v>360000</v>
      </c>
      <c r="Q12" s="57">
        <f t="shared" ref="Q12:Q21" si="7">M12*1%</f>
        <v>120000</v>
      </c>
      <c r="R12" s="72">
        <f t="shared" ref="R12:R21" si="8">N12+O12+P12+Q12</f>
        <v>2820000</v>
      </c>
      <c r="S12" s="68">
        <f t="shared" ref="S12:S21" si="9">M12*8%</f>
        <v>960000</v>
      </c>
      <c r="T12" s="68">
        <f t="shared" ref="T12:T21" si="10">M12*1.5%</f>
        <v>180000</v>
      </c>
      <c r="U12" s="68">
        <f t="shared" ref="U12:U21" si="11">M12*1%</f>
        <v>120000</v>
      </c>
      <c r="V12" s="72">
        <f t="shared" ref="V12:V21" si="12">S12+T12+U12</f>
        <v>1260000</v>
      </c>
      <c r="W12" s="64">
        <v>0</v>
      </c>
      <c r="X12" s="64"/>
      <c r="Y12" s="65">
        <f t="shared" ref="Y12:Y22" si="13">L12-V12-W12-X12</f>
        <v>9893846.153846154</v>
      </c>
      <c r="Z12" s="66"/>
      <c r="AA12" s="67"/>
    </row>
    <row r="13" spans="1:32" ht="18.75" customHeight="1" x14ac:dyDescent="0.35">
      <c r="A13" s="61">
        <v>3</v>
      </c>
      <c r="B13" s="62" t="s">
        <v>69</v>
      </c>
      <c r="C13" s="62" t="s">
        <v>118</v>
      </c>
      <c r="D13" s="63" t="s">
        <v>17</v>
      </c>
      <c r="E13" s="68">
        <f t="shared" ref="E13:E18" si="14">E12+1000000</f>
        <v>11000000</v>
      </c>
      <c r="F13" s="68">
        <v>1000000</v>
      </c>
      <c r="G13" s="68">
        <v>1200000</v>
      </c>
      <c r="H13" s="68">
        <v>600000</v>
      </c>
      <c r="I13" s="68">
        <v>300000</v>
      </c>
      <c r="J13" s="68">
        <f t="shared" si="4"/>
        <v>14100000</v>
      </c>
      <c r="K13" s="75">
        <v>21</v>
      </c>
      <c r="L13" s="65">
        <f t="shared" si="1"/>
        <v>11388461.538461538</v>
      </c>
      <c r="M13" s="65">
        <f t="shared" si="2"/>
        <v>12000000</v>
      </c>
      <c r="N13" s="57">
        <f t="shared" si="3"/>
        <v>240000</v>
      </c>
      <c r="O13" s="57">
        <f t="shared" si="5"/>
        <v>2100000</v>
      </c>
      <c r="P13" s="57">
        <f t="shared" si="6"/>
        <v>360000</v>
      </c>
      <c r="Q13" s="57">
        <f t="shared" si="7"/>
        <v>120000</v>
      </c>
      <c r="R13" s="72">
        <f t="shared" si="8"/>
        <v>2820000</v>
      </c>
      <c r="S13" s="68">
        <f t="shared" si="9"/>
        <v>960000</v>
      </c>
      <c r="T13" s="68">
        <f t="shared" si="10"/>
        <v>180000</v>
      </c>
      <c r="U13" s="68">
        <f t="shared" si="11"/>
        <v>120000</v>
      </c>
      <c r="V13" s="72">
        <f t="shared" si="12"/>
        <v>1260000</v>
      </c>
      <c r="W13" s="64">
        <v>0</v>
      </c>
      <c r="X13" s="64"/>
      <c r="Y13" s="65">
        <f t="shared" si="13"/>
        <v>10128461.538461538</v>
      </c>
      <c r="Z13" s="66"/>
      <c r="AA13" s="67"/>
    </row>
    <row r="14" spans="1:32" ht="18.75" customHeight="1" x14ac:dyDescent="0.35">
      <c r="A14" s="61">
        <v>4</v>
      </c>
      <c r="B14" s="62" t="s">
        <v>70</v>
      </c>
      <c r="C14" s="62" t="s">
        <v>119</v>
      </c>
      <c r="D14" s="63" t="s">
        <v>18</v>
      </c>
      <c r="E14" s="68">
        <f t="shared" si="14"/>
        <v>12000000</v>
      </c>
      <c r="F14" s="68"/>
      <c r="G14" s="68">
        <v>1000000</v>
      </c>
      <c r="H14" s="68">
        <v>300000</v>
      </c>
      <c r="I14" s="68">
        <v>300000</v>
      </c>
      <c r="J14" s="68">
        <f t="shared" si="4"/>
        <v>13600000</v>
      </c>
      <c r="K14" s="75">
        <v>22</v>
      </c>
      <c r="L14" s="65">
        <f t="shared" si="1"/>
        <v>11507692.307692308</v>
      </c>
      <c r="M14" s="65">
        <f t="shared" si="2"/>
        <v>12000000</v>
      </c>
      <c r="N14" s="57">
        <f t="shared" si="3"/>
        <v>240000</v>
      </c>
      <c r="O14" s="57">
        <f t="shared" si="5"/>
        <v>2100000</v>
      </c>
      <c r="P14" s="57">
        <f t="shared" si="6"/>
        <v>360000</v>
      </c>
      <c r="Q14" s="57">
        <f t="shared" si="7"/>
        <v>120000</v>
      </c>
      <c r="R14" s="72">
        <f t="shared" si="8"/>
        <v>2820000</v>
      </c>
      <c r="S14" s="68">
        <f t="shared" si="9"/>
        <v>960000</v>
      </c>
      <c r="T14" s="68">
        <f t="shared" si="10"/>
        <v>180000</v>
      </c>
      <c r="U14" s="68">
        <f t="shared" si="11"/>
        <v>120000</v>
      </c>
      <c r="V14" s="72">
        <f t="shared" si="12"/>
        <v>1260000</v>
      </c>
      <c r="W14" s="64">
        <v>0</v>
      </c>
      <c r="X14" s="64"/>
      <c r="Y14" s="65">
        <f t="shared" si="13"/>
        <v>10247692.307692308</v>
      </c>
      <c r="Z14" s="66"/>
      <c r="AA14" s="67"/>
    </row>
    <row r="15" spans="1:32" ht="18.75" customHeight="1" x14ac:dyDescent="0.35">
      <c r="A15" s="61">
        <v>5</v>
      </c>
      <c r="B15" s="62" t="s">
        <v>71</v>
      </c>
      <c r="C15" s="62" t="s">
        <v>120</v>
      </c>
      <c r="D15" s="63" t="s">
        <v>19</v>
      </c>
      <c r="E15" s="68">
        <f t="shared" si="14"/>
        <v>13000000</v>
      </c>
      <c r="F15" s="68"/>
      <c r="G15" s="68">
        <v>730000</v>
      </c>
      <c r="H15" s="68">
        <v>200000</v>
      </c>
      <c r="I15" s="68">
        <v>300000</v>
      </c>
      <c r="J15" s="68">
        <f t="shared" si="4"/>
        <v>14230000</v>
      </c>
      <c r="K15" s="75">
        <v>22</v>
      </c>
      <c r="L15" s="65">
        <f t="shared" si="1"/>
        <v>12040769.23076923</v>
      </c>
      <c r="M15" s="65">
        <f t="shared" si="2"/>
        <v>13000000</v>
      </c>
      <c r="N15" s="57">
        <f t="shared" si="3"/>
        <v>260000</v>
      </c>
      <c r="O15" s="57">
        <f t="shared" si="5"/>
        <v>2275000</v>
      </c>
      <c r="P15" s="57">
        <f t="shared" si="6"/>
        <v>390000</v>
      </c>
      <c r="Q15" s="57">
        <f t="shared" si="7"/>
        <v>130000</v>
      </c>
      <c r="R15" s="72">
        <f t="shared" si="8"/>
        <v>3055000</v>
      </c>
      <c r="S15" s="68">
        <f t="shared" si="9"/>
        <v>1040000</v>
      </c>
      <c r="T15" s="68">
        <f t="shared" si="10"/>
        <v>195000</v>
      </c>
      <c r="U15" s="68">
        <f t="shared" si="11"/>
        <v>130000</v>
      </c>
      <c r="V15" s="72">
        <f t="shared" si="12"/>
        <v>1365000</v>
      </c>
      <c r="W15" s="64">
        <v>0</v>
      </c>
      <c r="X15" s="64">
        <v>500000</v>
      </c>
      <c r="Y15" s="65">
        <f t="shared" si="13"/>
        <v>10175769.23076923</v>
      </c>
      <c r="Z15" s="66"/>
      <c r="AA15" s="67"/>
    </row>
    <row r="16" spans="1:32" ht="18.75" customHeight="1" x14ac:dyDescent="0.35">
      <c r="A16" s="61">
        <v>6</v>
      </c>
      <c r="B16" s="62" t="s">
        <v>72</v>
      </c>
      <c r="C16" s="62" t="s">
        <v>121</v>
      </c>
      <c r="D16" s="63" t="s">
        <v>80</v>
      </c>
      <c r="E16" s="68">
        <f t="shared" si="14"/>
        <v>14000000</v>
      </c>
      <c r="F16" s="68"/>
      <c r="G16" s="68">
        <v>730000</v>
      </c>
      <c r="H16" s="68">
        <v>300000</v>
      </c>
      <c r="I16" s="68">
        <v>300000</v>
      </c>
      <c r="J16" s="68">
        <f t="shared" si="4"/>
        <v>15330000</v>
      </c>
      <c r="K16" s="75">
        <v>22</v>
      </c>
      <c r="L16" s="65">
        <f t="shared" si="1"/>
        <v>12971538.461538462</v>
      </c>
      <c r="M16" s="65">
        <f t="shared" si="2"/>
        <v>14000000</v>
      </c>
      <c r="N16" s="57">
        <f t="shared" si="3"/>
        <v>280000</v>
      </c>
      <c r="O16" s="57">
        <f t="shared" si="5"/>
        <v>2450000</v>
      </c>
      <c r="P16" s="57">
        <f t="shared" si="6"/>
        <v>420000</v>
      </c>
      <c r="Q16" s="57">
        <f t="shared" si="7"/>
        <v>140000</v>
      </c>
      <c r="R16" s="72">
        <f t="shared" si="8"/>
        <v>3290000</v>
      </c>
      <c r="S16" s="68">
        <f t="shared" si="9"/>
        <v>1120000</v>
      </c>
      <c r="T16" s="68">
        <f t="shared" si="10"/>
        <v>210000</v>
      </c>
      <c r="U16" s="68">
        <f t="shared" si="11"/>
        <v>140000</v>
      </c>
      <c r="V16" s="72">
        <f t="shared" si="12"/>
        <v>1470000</v>
      </c>
      <c r="W16" s="64">
        <v>0</v>
      </c>
      <c r="X16" s="64"/>
      <c r="Y16" s="65">
        <f t="shared" si="13"/>
        <v>11501538.461538462</v>
      </c>
      <c r="Z16" s="66"/>
      <c r="AA16" s="67"/>
    </row>
    <row r="17" spans="1:28" ht="18.75" customHeight="1" x14ac:dyDescent="0.35">
      <c r="A17" s="61">
        <v>7</v>
      </c>
      <c r="B17" s="62" t="s">
        <v>73</v>
      </c>
      <c r="C17" s="62" t="s">
        <v>122</v>
      </c>
      <c r="D17" s="63" t="s">
        <v>79</v>
      </c>
      <c r="E17" s="68">
        <f t="shared" si="14"/>
        <v>15000000</v>
      </c>
      <c r="F17" s="68"/>
      <c r="G17" s="68">
        <v>730000</v>
      </c>
      <c r="H17" s="68">
        <v>300000</v>
      </c>
      <c r="I17" s="68">
        <v>300000</v>
      </c>
      <c r="J17" s="68">
        <f t="shared" si="4"/>
        <v>16330000</v>
      </c>
      <c r="K17" s="75">
        <v>21.5</v>
      </c>
      <c r="L17" s="65">
        <f t="shared" si="1"/>
        <v>13503653.846153846</v>
      </c>
      <c r="M17" s="65">
        <v>0</v>
      </c>
      <c r="N17" s="57">
        <f t="shared" si="3"/>
        <v>0</v>
      </c>
      <c r="O17" s="57">
        <f t="shared" si="5"/>
        <v>0</v>
      </c>
      <c r="P17" s="57">
        <f t="shared" si="6"/>
        <v>0</v>
      </c>
      <c r="Q17" s="57">
        <f t="shared" si="7"/>
        <v>0</v>
      </c>
      <c r="R17" s="72">
        <f t="shared" si="8"/>
        <v>0</v>
      </c>
      <c r="S17" s="68">
        <f t="shared" si="9"/>
        <v>0</v>
      </c>
      <c r="T17" s="68">
        <f t="shared" si="10"/>
        <v>0</v>
      </c>
      <c r="U17" s="68">
        <f t="shared" si="11"/>
        <v>0</v>
      </c>
      <c r="V17" s="72">
        <f t="shared" si="12"/>
        <v>0</v>
      </c>
      <c r="W17" s="64">
        <f>L17*10%</f>
        <v>1350365.3846153847</v>
      </c>
      <c r="X17" s="64"/>
      <c r="Y17" s="65">
        <f t="shared" si="13"/>
        <v>12153288.461538462</v>
      </c>
      <c r="Z17" s="66"/>
      <c r="AA17" s="67"/>
    </row>
    <row r="18" spans="1:28" ht="18.75" customHeight="1" x14ac:dyDescent="0.35">
      <c r="A18" s="61">
        <v>8</v>
      </c>
      <c r="B18" s="62" t="s">
        <v>74</v>
      </c>
      <c r="C18" s="62" t="s">
        <v>123</v>
      </c>
      <c r="D18" s="63" t="s">
        <v>78</v>
      </c>
      <c r="E18" s="68">
        <f t="shared" si="14"/>
        <v>16000000</v>
      </c>
      <c r="F18" s="68"/>
      <c r="G18" s="68"/>
      <c r="H18" s="68"/>
      <c r="I18" s="68"/>
      <c r="J18" s="68">
        <f t="shared" si="4"/>
        <v>16000000</v>
      </c>
      <c r="K18" s="75">
        <v>10</v>
      </c>
      <c r="L18" s="65">
        <f t="shared" si="1"/>
        <v>6153846.153846154</v>
      </c>
      <c r="M18" s="65">
        <v>0</v>
      </c>
      <c r="N18" s="57">
        <f t="shared" si="3"/>
        <v>0</v>
      </c>
      <c r="O18" s="57">
        <f t="shared" si="5"/>
        <v>0</v>
      </c>
      <c r="P18" s="57">
        <f t="shared" si="6"/>
        <v>0</v>
      </c>
      <c r="Q18" s="57">
        <f t="shared" si="7"/>
        <v>0</v>
      </c>
      <c r="R18" s="72">
        <f t="shared" si="8"/>
        <v>0</v>
      </c>
      <c r="S18" s="68">
        <f t="shared" si="9"/>
        <v>0</v>
      </c>
      <c r="T18" s="68">
        <f t="shared" si="10"/>
        <v>0</v>
      </c>
      <c r="U18" s="68">
        <f t="shared" si="11"/>
        <v>0</v>
      </c>
      <c r="V18" s="72">
        <f t="shared" si="12"/>
        <v>0</v>
      </c>
      <c r="W18" s="64">
        <v>0</v>
      </c>
      <c r="X18" s="64"/>
      <c r="Y18" s="65">
        <f t="shared" si="13"/>
        <v>6153846.153846154</v>
      </c>
      <c r="Z18" s="66"/>
      <c r="AA18" s="67"/>
      <c r="AB18" s="31"/>
    </row>
    <row r="19" spans="1:28" s="40" customFormat="1" ht="18.75" customHeight="1" x14ac:dyDescent="0.35">
      <c r="A19" s="70" t="s">
        <v>20</v>
      </c>
      <c r="B19" s="115" t="s">
        <v>21</v>
      </c>
      <c r="C19" s="115"/>
      <c r="D19" s="71"/>
      <c r="E19" s="72">
        <f>SUBTOTAL(9,E20:E22)</f>
        <v>54000000</v>
      </c>
      <c r="F19" s="72">
        <f>SUBTOTAL(9,F20:F22)</f>
        <v>1500000</v>
      </c>
      <c r="G19" s="72">
        <f t="shared" ref="G19:Y19" si="15">SUBTOTAL(9,G20:G22)</f>
        <v>2850000</v>
      </c>
      <c r="H19" s="72">
        <f t="shared" si="15"/>
        <v>1600000</v>
      </c>
      <c r="I19" s="72">
        <f t="shared" si="15"/>
        <v>1700000</v>
      </c>
      <c r="J19" s="72">
        <f t="shared" si="15"/>
        <v>61650000</v>
      </c>
      <c r="K19" s="76">
        <f t="shared" si="15"/>
        <v>65.5</v>
      </c>
      <c r="L19" s="69">
        <f t="shared" si="15"/>
        <v>51795192.307692304</v>
      </c>
      <c r="M19" s="69">
        <f t="shared" si="15"/>
        <v>19500000</v>
      </c>
      <c r="N19" s="69">
        <f t="shared" si="15"/>
        <v>390000</v>
      </c>
      <c r="O19" s="69">
        <f t="shared" si="15"/>
        <v>3412500</v>
      </c>
      <c r="P19" s="69">
        <f t="shared" si="15"/>
        <v>585000</v>
      </c>
      <c r="Q19" s="69">
        <f t="shared" si="15"/>
        <v>195000</v>
      </c>
      <c r="R19" s="69">
        <f t="shared" si="15"/>
        <v>4582500</v>
      </c>
      <c r="S19" s="69">
        <f t="shared" si="15"/>
        <v>1560000</v>
      </c>
      <c r="T19" s="69">
        <f t="shared" si="15"/>
        <v>292500</v>
      </c>
      <c r="U19" s="69">
        <f t="shared" si="15"/>
        <v>195000</v>
      </c>
      <c r="V19" s="69">
        <f t="shared" si="15"/>
        <v>2047500</v>
      </c>
      <c r="W19" s="69">
        <f t="shared" si="15"/>
        <v>3292596.153846154</v>
      </c>
      <c r="X19" s="69">
        <f t="shared" si="15"/>
        <v>0</v>
      </c>
      <c r="Y19" s="69">
        <f t="shared" si="15"/>
        <v>46455096.153846152</v>
      </c>
      <c r="Z19" s="73"/>
      <c r="AA19" s="74"/>
    </row>
    <row r="20" spans="1:28" ht="18.75" customHeight="1" x14ac:dyDescent="0.35">
      <c r="A20" s="61">
        <v>1</v>
      </c>
      <c r="B20" s="62" t="s">
        <v>75</v>
      </c>
      <c r="C20" s="62" t="s">
        <v>124</v>
      </c>
      <c r="D20" s="63" t="s">
        <v>30</v>
      </c>
      <c r="E20" s="68">
        <v>18000000</v>
      </c>
      <c r="F20" s="68">
        <v>1500000</v>
      </c>
      <c r="G20" s="68">
        <v>1200000</v>
      </c>
      <c r="H20" s="68">
        <v>800000</v>
      </c>
      <c r="I20" s="68">
        <v>800000</v>
      </c>
      <c r="J20" s="68">
        <f t="shared" si="4"/>
        <v>22300000</v>
      </c>
      <c r="K20" s="75">
        <v>22</v>
      </c>
      <c r="L20" s="65">
        <f>J20*K20/26</f>
        <v>18869230.769230768</v>
      </c>
      <c r="M20" s="65">
        <f>E20+F20</f>
        <v>19500000</v>
      </c>
      <c r="N20" s="64">
        <f>M20*2%</f>
        <v>390000</v>
      </c>
      <c r="O20" s="57">
        <f t="shared" si="5"/>
        <v>3412500</v>
      </c>
      <c r="P20" s="64">
        <f t="shared" si="6"/>
        <v>585000</v>
      </c>
      <c r="Q20" s="64">
        <f t="shared" si="7"/>
        <v>195000</v>
      </c>
      <c r="R20" s="64">
        <f t="shared" si="8"/>
        <v>4582500</v>
      </c>
      <c r="S20" s="64">
        <f t="shared" si="9"/>
        <v>1560000</v>
      </c>
      <c r="T20" s="64">
        <f t="shared" si="10"/>
        <v>292500</v>
      </c>
      <c r="U20" s="64">
        <f t="shared" si="11"/>
        <v>195000</v>
      </c>
      <c r="V20" s="65">
        <f t="shared" si="12"/>
        <v>2047500</v>
      </c>
      <c r="W20" s="64">
        <v>0</v>
      </c>
      <c r="X20" s="64"/>
      <c r="Y20" s="65">
        <f t="shared" si="13"/>
        <v>16821730.769230768</v>
      </c>
      <c r="Z20" s="66"/>
      <c r="AA20" s="67"/>
    </row>
    <row r="21" spans="1:28" ht="18.75" customHeight="1" x14ac:dyDescent="0.35">
      <c r="A21" s="61">
        <v>2</v>
      </c>
      <c r="B21" s="62" t="s">
        <v>76</v>
      </c>
      <c r="C21" s="62" t="s">
        <v>125</v>
      </c>
      <c r="D21" s="63" t="s">
        <v>22</v>
      </c>
      <c r="E21" s="68">
        <v>18000000</v>
      </c>
      <c r="F21" s="68"/>
      <c r="G21" s="68">
        <v>1000000</v>
      </c>
      <c r="H21" s="68">
        <v>500000</v>
      </c>
      <c r="I21" s="68">
        <v>600000</v>
      </c>
      <c r="J21" s="68">
        <f t="shared" si="4"/>
        <v>20100000</v>
      </c>
      <c r="K21" s="75">
        <v>22</v>
      </c>
      <c r="L21" s="65">
        <f>J21*K21/26</f>
        <v>17007692.307692308</v>
      </c>
      <c r="M21" s="65">
        <v>0</v>
      </c>
      <c r="N21" s="64">
        <f>M21*2%</f>
        <v>0</v>
      </c>
      <c r="O21" s="57">
        <f t="shared" si="5"/>
        <v>0</v>
      </c>
      <c r="P21" s="64">
        <f t="shared" si="6"/>
        <v>0</v>
      </c>
      <c r="Q21" s="64">
        <f t="shared" si="7"/>
        <v>0</v>
      </c>
      <c r="R21" s="64">
        <f t="shared" si="8"/>
        <v>0</v>
      </c>
      <c r="S21" s="64">
        <f t="shared" si="9"/>
        <v>0</v>
      </c>
      <c r="T21" s="64">
        <f t="shared" si="10"/>
        <v>0</v>
      </c>
      <c r="U21" s="64">
        <f t="shared" si="11"/>
        <v>0</v>
      </c>
      <c r="V21" s="65">
        <f t="shared" si="12"/>
        <v>0</v>
      </c>
      <c r="W21" s="64">
        <f>L21*10%</f>
        <v>1700769.230769231</v>
      </c>
      <c r="X21" s="64"/>
      <c r="Y21" s="65">
        <f t="shared" si="13"/>
        <v>15306923.076923076</v>
      </c>
      <c r="Z21" s="66"/>
      <c r="AA21" s="67"/>
    </row>
    <row r="22" spans="1:28" ht="18.75" customHeight="1" x14ac:dyDescent="0.35">
      <c r="A22" s="61">
        <v>3</v>
      </c>
      <c r="B22" s="62" t="s">
        <v>85</v>
      </c>
      <c r="C22" s="62" t="s">
        <v>126</v>
      </c>
      <c r="D22" s="63" t="s">
        <v>31</v>
      </c>
      <c r="E22" s="68">
        <v>18000000</v>
      </c>
      <c r="F22" s="64"/>
      <c r="G22" s="68">
        <v>650000</v>
      </c>
      <c r="H22" s="68">
        <v>300000</v>
      </c>
      <c r="I22" s="68">
        <v>300000</v>
      </c>
      <c r="J22" s="68">
        <f t="shared" si="4"/>
        <v>19250000</v>
      </c>
      <c r="K22" s="75">
        <v>21.5</v>
      </c>
      <c r="L22" s="65">
        <f>J22*K22/26</f>
        <v>15918269.23076923</v>
      </c>
      <c r="M22" s="65">
        <v>0</v>
      </c>
      <c r="N22" s="64">
        <v>0</v>
      </c>
      <c r="O22" s="57">
        <f t="shared" si="5"/>
        <v>0</v>
      </c>
      <c r="P22" s="64">
        <v>0</v>
      </c>
      <c r="Q22" s="64">
        <v>0</v>
      </c>
      <c r="R22" s="64">
        <v>0</v>
      </c>
      <c r="S22" s="64">
        <v>0</v>
      </c>
      <c r="T22" s="64">
        <v>0</v>
      </c>
      <c r="U22" s="64">
        <v>0</v>
      </c>
      <c r="V22" s="65">
        <v>0</v>
      </c>
      <c r="W22" s="64">
        <f>L22*10%</f>
        <v>1591826.923076923</v>
      </c>
      <c r="X22" s="68"/>
      <c r="Y22" s="65">
        <f t="shared" si="13"/>
        <v>14326442.307692308</v>
      </c>
      <c r="Z22" s="66"/>
      <c r="AA22" s="67"/>
    </row>
    <row r="23" spans="1:28" s="40" customFormat="1" ht="23.25" customHeight="1" x14ac:dyDescent="0.35">
      <c r="A23" s="77"/>
      <c r="B23" s="78"/>
      <c r="C23" s="78" t="s">
        <v>23</v>
      </c>
      <c r="D23" s="79"/>
      <c r="E23" s="72">
        <f t="shared" ref="E23:Y23" si="16">SUBTOTAL(9,E10:E22)</f>
        <v>154000000</v>
      </c>
      <c r="F23" s="72">
        <f t="shared" si="16"/>
        <v>7500000</v>
      </c>
      <c r="G23" s="72">
        <f t="shared" si="16"/>
        <v>10040000</v>
      </c>
      <c r="H23" s="72">
        <f t="shared" si="16"/>
        <v>5100000</v>
      </c>
      <c r="I23" s="72">
        <f t="shared" si="16"/>
        <v>4100000</v>
      </c>
      <c r="J23" s="72">
        <f t="shared" si="16"/>
        <v>180740000</v>
      </c>
      <c r="K23" s="76">
        <f t="shared" si="16"/>
        <v>225.5</v>
      </c>
      <c r="L23" s="69">
        <f t="shared" si="16"/>
        <v>142918846.15384614</v>
      </c>
      <c r="M23" s="69">
        <f t="shared" si="16"/>
        <v>94500000</v>
      </c>
      <c r="N23" s="69">
        <f t="shared" si="16"/>
        <v>1890000</v>
      </c>
      <c r="O23" s="69">
        <f t="shared" si="16"/>
        <v>16537500</v>
      </c>
      <c r="P23" s="69">
        <f t="shared" si="16"/>
        <v>2835000</v>
      </c>
      <c r="Q23" s="69">
        <f t="shared" si="16"/>
        <v>945000</v>
      </c>
      <c r="R23" s="69">
        <f t="shared" si="16"/>
        <v>22207500</v>
      </c>
      <c r="S23" s="69">
        <f t="shared" si="16"/>
        <v>7560000</v>
      </c>
      <c r="T23" s="69">
        <f t="shared" si="16"/>
        <v>1417500</v>
      </c>
      <c r="U23" s="69">
        <f t="shared" si="16"/>
        <v>945000</v>
      </c>
      <c r="V23" s="69">
        <f t="shared" si="16"/>
        <v>9922500</v>
      </c>
      <c r="W23" s="69">
        <f t="shared" si="16"/>
        <v>4642961.538461539</v>
      </c>
      <c r="X23" s="69">
        <f t="shared" si="16"/>
        <v>500000</v>
      </c>
      <c r="Y23" s="69">
        <f t="shared" si="16"/>
        <v>127853384.61538462</v>
      </c>
      <c r="Z23" s="72"/>
      <c r="AA23" s="74"/>
    </row>
    <row r="24" spans="1:28" ht="10.5" customHeight="1" x14ac:dyDescent="0.35">
      <c r="A24" s="32"/>
      <c r="B24" s="33"/>
      <c r="C24" s="33"/>
      <c r="D24" s="34"/>
      <c r="E24" s="23"/>
      <c r="F24" s="23"/>
      <c r="G24" s="23"/>
      <c r="H24" s="23"/>
      <c r="I24" s="23"/>
      <c r="K24" s="18"/>
      <c r="L24" s="28"/>
      <c r="M24" s="28"/>
      <c r="N24" s="27"/>
      <c r="O24" s="27"/>
      <c r="P24" s="27"/>
      <c r="Q24" s="27"/>
      <c r="R24" s="28"/>
      <c r="S24" s="23"/>
      <c r="T24" s="23"/>
      <c r="U24" s="23"/>
      <c r="V24" s="28"/>
      <c r="W24" s="23"/>
      <c r="X24" s="23"/>
      <c r="Y24" s="23"/>
      <c r="Z24" s="24"/>
    </row>
    <row r="25" spans="1:28" x14ac:dyDescent="0.35">
      <c r="A25" s="32"/>
      <c r="B25" s="33"/>
      <c r="C25" s="33"/>
      <c r="D25" s="34"/>
      <c r="E25" s="23"/>
      <c r="F25" s="23"/>
      <c r="G25" s="23"/>
      <c r="H25" s="23"/>
      <c r="I25" s="23"/>
      <c r="K25" s="18"/>
      <c r="L25" s="28"/>
      <c r="M25" s="28"/>
      <c r="N25" s="27"/>
      <c r="O25" s="27"/>
      <c r="P25" s="27"/>
      <c r="Q25" s="27"/>
      <c r="R25" s="28"/>
      <c r="S25" s="114" t="s">
        <v>116</v>
      </c>
      <c r="T25" s="114"/>
      <c r="U25" s="114"/>
      <c r="V25" s="114"/>
      <c r="W25" s="114"/>
      <c r="X25" s="114"/>
      <c r="Y25" s="114"/>
      <c r="Z25" s="114"/>
    </row>
    <row r="26" spans="1:28" s="40" customFormat="1" x14ac:dyDescent="0.35">
      <c r="A26" s="36"/>
      <c r="B26" s="37"/>
      <c r="C26" s="37"/>
      <c r="D26" s="37"/>
      <c r="E26" s="38" t="s">
        <v>24</v>
      </c>
      <c r="F26" s="38"/>
      <c r="G26" s="37"/>
      <c r="H26" s="37"/>
      <c r="I26" s="113" t="s">
        <v>25</v>
      </c>
      <c r="J26" s="113"/>
      <c r="K26" s="113"/>
      <c r="L26" s="113"/>
      <c r="M26" s="39"/>
      <c r="N26" s="39"/>
      <c r="O26" s="39"/>
      <c r="P26" s="39"/>
      <c r="Q26" s="39"/>
      <c r="R26" s="39"/>
      <c r="S26" s="113" t="s">
        <v>26</v>
      </c>
      <c r="T26" s="113"/>
      <c r="U26" s="113"/>
      <c r="V26" s="113"/>
      <c r="W26" s="113"/>
      <c r="X26" s="113"/>
      <c r="Y26" s="113"/>
      <c r="Z26" s="113"/>
    </row>
    <row r="27" spans="1:28" x14ac:dyDescent="0.35">
      <c r="A27" s="32"/>
      <c r="B27" s="33"/>
      <c r="C27" s="33"/>
      <c r="D27" s="22"/>
      <c r="E27" s="41" t="s">
        <v>27</v>
      </c>
      <c r="F27" s="41"/>
      <c r="G27" s="22"/>
      <c r="H27" s="22"/>
      <c r="I27" s="114" t="s">
        <v>27</v>
      </c>
      <c r="J27" s="114"/>
      <c r="K27" s="114"/>
      <c r="L27" s="114"/>
      <c r="M27" s="42"/>
      <c r="N27" s="42"/>
      <c r="O27" s="42"/>
      <c r="P27" s="42"/>
      <c r="Q27" s="42"/>
      <c r="R27" s="43"/>
      <c r="S27" s="114" t="s">
        <v>28</v>
      </c>
      <c r="T27" s="114"/>
      <c r="U27" s="114"/>
      <c r="V27" s="114"/>
      <c r="W27" s="114"/>
      <c r="X27" s="114"/>
      <c r="Y27" s="114"/>
      <c r="Z27" s="114"/>
    </row>
    <row r="28" spans="1:28" x14ac:dyDescent="0.35">
      <c r="A28" s="32"/>
      <c r="B28" s="33"/>
      <c r="C28" s="33"/>
      <c r="D28" s="34"/>
      <c r="E28" s="23"/>
      <c r="F28" s="23"/>
      <c r="G28" s="42"/>
      <c r="H28" s="22"/>
      <c r="I28" s="42"/>
      <c r="J28" s="44"/>
      <c r="K28" s="45"/>
      <c r="L28" s="39"/>
      <c r="M28" s="39"/>
      <c r="N28" s="27"/>
      <c r="O28" s="27"/>
      <c r="P28" s="27"/>
      <c r="Q28" s="27"/>
      <c r="R28" s="28"/>
      <c r="S28" s="23"/>
      <c r="T28" s="23"/>
      <c r="U28" s="23"/>
      <c r="V28" s="28"/>
      <c r="W28" s="23"/>
      <c r="X28" s="23"/>
      <c r="Y28" s="23"/>
      <c r="Z28" s="24"/>
    </row>
    <row r="29" spans="1:28" x14ac:dyDescent="0.35">
      <c r="A29" s="32"/>
      <c r="B29" s="33"/>
      <c r="C29" s="33"/>
      <c r="D29" s="34"/>
      <c r="E29" s="23"/>
      <c r="F29" s="23"/>
      <c r="G29" s="23"/>
      <c r="H29" s="23"/>
      <c r="I29" s="23"/>
      <c r="K29" s="18"/>
      <c r="L29" s="28"/>
      <c r="M29" s="28"/>
      <c r="N29" s="27"/>
      <c r="O29" s="27"/>
      <c r="P29" s="27"/>
      <c r="Q29" s="27"/>
      <c r="R29" s="28"/>
      <c r="S29" s="23"/>
      <c r="T29" s="23"/>
      <c r="U29" s="23"/>
      <c r="V29" s="28"/>
      <c r="W29" s="23"/>
      <c r="X29" s="23"/>
      <c r="Y29" s="23"/>
      <c r="Z29" s="24"/>
    </row>
    <row r="30" spans="1:28" x14ac:dyDescent="0.35">
      <c r="A30" s="32"/>
      <c r="B30" s="33"/>
      <c r="C30" s="33"/>
      <c r="D30" s="34"/>
      <c r="E30" s="23"/>
      <c r="F30" s="23"/>
      <c r="G30" s="23"/>
      <c r="H30" s="23"/>
      <c r="I30" s="23"/>
      <c r="K30" s="18"/>
      <c r="L30" s="28"/>
      <c r="M30" s="28">
        <f>M23*21.5%</f>
        <v>20317500</v>
      </c>
      <c r="N30" s="27"/>
      <c r="O30" s="27"/>
      <c r="P30" s="27"/>
      <c r="Q30" s="27"/>
      <c r="R30" s="28"/>
      <c r="S30" s="23"/>
      <c r="T30" s="23"/>
      <c r="U30" s="23"/>
      <c r="V30" s="28"/>
      <c r="W30" s="23"/>
      <c r="X30" s="23"/>
      <c r="Y30" s="23"/>
      <c r="Z30" s="24"/>
      <c r="AB30" s="31"/>
    </row>
    <row r="31" spans="1:28" x14ac:dyDescent="0.35">
      <c r="A31" s="32"/>
      <c r="B31" s="33"/>
      <c r="C31" s="33"/>
      <c r="D31" s="34"/>
      <c r="E31" s="23"/>
      <c r="F31" s="23"/>
      <c r="G31" s="23"/>
      <c r="H31" s="23"/>
      <c r="I31" s="23"/>
      <c r="J31" s="22"/>
      <c r="K31" s="22"/>
      <c r="L31" s="22"/>
      <c r="M31" s="22"/>
      <c r="N31" s="22"/>
      <c r="O31" s="22"/>
      <c r="P31" s="22"/>
      <c r="Q31" s="27"/>
      <c r="R31" s="28"/>
      <c r="S31" s="23"/>
      <c r="T31" s="23"/>
      <c r="U31" s="23"/>
      <c r="V31" s="28"/>
      <c r="W31" s="23"/>
      <c r="X31" s="23"/>
      <c r="Y31" s="23"/>
      <c r="Z31" s="24"/>
    </row>
    <row r="32" spans="1:28" x14ac:dyDescent="0.35">
      <c r="A32" s="32"/>
      <c r="B32" s="33"/>
      <c r="C32" s="33"/>
      <c r="D32" s="34"/>
      <c r="E32" s="23"/>
      <c r="F32" s="23"/>
      <c r="G32" s="23"/>
      <c r="H32" s="23"/>
      <c r="I32" s="23"/>
      <c r="J32" s="22"/>
      <c r="K32" s="22"/>
      <c r="L32" s="22"/>
      <c r="M32" s="22"/>
      <c r="N32" s="22"/>
      <c r="O32" s="22"/>
      <c r="P32" s="22"/>
      <c r="Q32" s="27"/>
      <c r="R32" s="28"/>
      <c r="S32" s="23"/>
      <c r="T32" s="23"/>
      <c r="U32" s="23"/>
      <c r="V32" s="28"/>
      <c r="W32" s="23"/>
      <c r="X32" s="23"/>
      <c r="Y32" s="23"/>
      <c r="Z32" s="24"/>
    </row>
    <row r="33" spans="1:26" x14ac:dyDescent="0.35">
      <c r="A33" s="32"/>
      <c r="B33" s="33"/>
      <c r="C33" s="33"/>
      <c r="D33" s="34"/>
      <c r="E33" s="23"/>
      <c r="F33" s="23"/>
      <c r="G33" s="23"/>
      <c r="H33" s="23"/>
      <c r="I33" s="23"/>
      <c r="J33" s="22"/>
      <c r="K33" s="22"/>
      <c r="L33" s="22"/>
      <c r="M33" s="22"/>
      <c r="N33" s="22"/>
      <c r="O33" s="22"/>
      <c r="P33" s="22"/>
      <c r="Q33" s="27"/>
      <c r="R33" s="28"/>
      <c r="S33" s="23"/>
      <c r="T33" s="23"/>
      <c r="U33" s="23"/>
      <c r="V33" s="28"/>
      <c r="W33" s="23"/>
      <c r="X33" s="23"/>
      <c r="Y33" s="23"/>
      <c r="Z33" s="24"/>
    </row>
    <row r="34" spans="1:26" x14ac:dyDescent="0.25">
      <c r="A34" s="32"/>
      <c r="B34" s="33"/>
      <c r="C34" s="33"/>
      <c r="D34" s="34"/>
      <c r="E34" s="23"/>
      <c r="F34" s="23"/>
      <c r="G34" s="23"/>
      <c r="H34" s="23"/>
      <c r="I34" s="23"/>
      <c r="J34" s="22"/>
      <c r="K34" s="22"/>
      <c r="L34" s="22"/>
      <c r="M34" s="22"/>
      <c r="N34" s="22"/>
      <c r="O34" s="22"/>
      <c r="P34" s="22"/>
      <c r="Q34" s="27"/>
      <c r="R34" s="28"/>
      <c r="S34" s="23"/>
      <c r="T34" s="23"/>
      <c r="U34" s="23"/>
      <c r="V34" s="28"/>
      <c r="W34" s="23"/>
      <c r="X34" s="23"/>
      <c r="Y34" s="46" t="s">
        <v>91</v>
      </c>
      <c r="Z34" s="24"/>
    </row>
    <row r="35" spans="1:26" x14ac:dyDescent="0.35">
      <c r="A35" s="32"/>
      <c r="B35" s="33"/>
      <c r="C35" s="33"/>
      <c r="D35" s="34"/>
      <c r="E35" s="23"/>
      <c r="F35" s="23"/>
      <c r="G35" s="23"/>
      <c r="H35" s="23"/>
      <c r="I35" s="23"/>
      <c r="J35" s="22"/>
      <c r="K35" s="22"/>
      <c r="L35" s="22"/>
      <c r="M35" s="22"/>
      <c r="N35" s="22"/>
      <c r="O35" s="22"/>
      <c r="P35" s="22"/>
      <c r="Q35" s="27"/>
      <c r="R35" s="28"/>
      <c r="S35" s="23"/>
      <c r="T35" s="23"/>
      <c r="U35" s="23"/>
      <c r="V35" s="28"/>
      <c r="W35" s="23"/>
      <c r="X35" s="23"/>
      <c r="Y35" s="23"/>
      <c r="Z35" s="24"/>
    </row>
    <row r="36" spans="1:26" x14ac:dyDescent="0.35">
      <c r="A36" s="32"/>
      <c r="B36" s="33"/>
      <c r="C36" s="33"/>
      <c r="D36" s="34"/>
      <c r="E36" s="23"/>
      <c r="F36" s="23"/>
      <c r="G36" s="23"/>
      <c r="H36" s="23"/>
      <c r="I36" s="23"/>
      <c r="J36" s="22"/>
      <c r="K36" s="22"/>
      <c r="L36" s="22"/>
      <c r="M36" s="22"/>
      <c r="N36" s="22"/>
      <c r="O36" s="22"/>
      <c r="P36" s="22"/>
      <c r="Q36" s="27"/>
      <c r="R36" s="28"/>
      <c r="S36" s="23"/>
      <c r="T36" s="23"/>
      <c r="U36" s="23"/>
      <c r="V36" s="28"/>
      <c r="W36" s="23"/>
      <c r="X36" s="23"/>
      <c r="Y36" s="23"/>
      <c r="Z36" s="24"/>
    </row>
    <row r="37" spans="1:26" x14ac:dyDescent="0.35">
      <c r="A37" s="32"/>
      <c r="B37" s="33"/>
      <c r="C37" s="33"/>
      <c r="D37" s="34"/>
      <c r="E37" s="23"/>
      <c r="F37" s="23"/>
      <c r="G37" s="23"/>
      <c r="H37" s="23"/>
      <c r="I37" s="23"/>
      <c r="J37" s="22"/>
      <c r="K37" s="22"/>
      <c r="L37" s="22"/>
      <c r="M37" s="22"/>
      <c r="N37" s="22"/>
      <c r="O37" s="22"/>
      <c r="P37" s="22"/>
      <c r="Q37" s="27"/>
      <c r="R37" s="28"/>
      <c r="S37" s="23"/>
      <c r="T37" s="23"/>
      <c r="U37" s="23"/>
      <c r="V37" s="28"/>
      <c r="W37" s="23"/>
      <c r="X37" s="23"/>
      <c r="Y37" s="23">
        <v>6000000</v>
      </c>
      <c r="Z37" s="24"/>
    </row>
    <row r="38" spans="1:26" x14ac:dyDescent="0.35">
      <c r="A38" s="32"/>
      <c r="B38" s="33"/>
      <c r="C38" s="33"/>
      <c r="D38" s="34"/>
      <c r="E38" s="23"/>
      <c r="F38" s="23"/>
      <c r="G38" s="23"/>
      <c r="H38" s="23"/>
      <c r="I38" s="23"/>
      <c r="J38" s="22"/>
      <c r="K38" s="22"/>
      <c r="L38" s="22"/>
      <c r="M38" s="22"/>
      <c r="N38" s="22"/>
      <c r="O38" s="22"/>
      <c r="P38" s="22"/>
      <c r="Q38" s="27"/>
      <c r="R38" s="28"/>
      <c r="S38" s="23"/>
      <c r="T38" s="23"/>
      <c r="U38" s="23"/>
      <c r="V38" s="28"/>
      <c r="W38" s="23"/>
      <c r="X38" s="23"/>
      <c r="Y38" s="23">
        <v>3000000</v>
      </c>
      <c r="Z38" s="24"/>
    </row>
    <row r="39" spans="1:26" x14ac:dyDescent="0.35">
      <c r="A39" s="32"/>
      <c r="B39" s="33"/>
      <c r="C39" s="33"/>
      <c r="D39" s="34"/>
      <c r="E39" s="23"/>
      <c r="F39" s="23"/>
      <c r="G39" s="23"/>
      <c r="H39" s="23"/>
      <c r="I39" s="23"/>
      <c r="J39" s="22"/>
      <c r="K39" s="22"/>
      <c r="L39" s="22"/>
      <c r="M39" s="22"/>
      <c r="N39" s="22"/>
      <c r="O39" s="22"/>
      <c r="P39" s="22"/>
      <c r="Q39" s="27"/>
      <c r="R39" s="28"/>
      <c r="S39" s="23"/>
      <c r="T39" s="23"/>
      <c r="U39" s="23"/>
      <c r="V39" s="28"/>
      <c r="W39" s="23"/>
      <c r="X39" s="23"/>
      <c r="Y39" s="23">
        <v>730000</v>
      </c>
      <c r="Z39" s="24"/>
    </row>
    <row r="40" spans="1:26" x14ac:dyDescent="0.35">
      <c r="A40" s="32"/>
      <c r="B40" s="33"/>
      <c r="C40" s="33"/>
      <c r="D40" s="34"/>
      <c r="E40" s="23"/>
      <c r="F40" s="23"/>
      <c r="G40" s="23"/>
      <c r="H40" s="23"/>
      <c r="I40" s="23"/>
      <c r="J40" s="22"/>
      <c r="K40" s="22"/>
      <c r="L40" s="22"/>
      <c r="M40" s="22"/>
      <c r="N40" s="22"/>
      <c r="O40" s="22"/>
      <c r="P40" s="22"/>
      <c r="Q40" s="27"/>
      <c r="R40" s="28"/>
      <c r="S40" s="23"/>
      <c r="T40" s="23"/>
      <c r="U40" s="23"/>
      <c r="V40" s="28"/>
      <c r="W40" s="23"/>
      <c r="X40" s="23"/>
      <c r="Y40" s="23">
        <v>500000</v>
      </c>
      <c r="Z40" s="24"/>
    </row>
    <row r="41" spans="1:26" x14ac:dyDescent="0.35">
      <c r="A41" s="32"/>
      <c r="B41" s="33"/>
      <c r="C41" s="33"/>
      <c r="D41" s="34"/>
      <c r="E41" s="23"/>
      <c r="F41" s="23"/>
      <c r="G41" s="23"/>
      <c r="H41" s="23"/>
      <c r="I41" s="23"/>
      <c r="J41" s="22"/>
      <c r="K41" s="22"/>
      <c r="L41" s="22"/>
      <c r="M41" s="22"/>
      <c r="N41" s="22"/>
      <c r="O41" s="22"/>
      <c r="P41" s="22"/>
      <c r="Q41" s="27"/>
      <c r="R41" s="28"/>
      <c r="S41" s="23"/>
      <c r="T41" s="23"/>
      <c r="U41" s="23"/>
      <c r="V41" s="28"/>
      <c r="W41" s="23"/>
      <c r="X41" s="23"/>
      <c r="Y41" s="23">
        <f>SUM(Y37:Y40)</f>
        <v>10230000</v>
      </c>
      <c r="Z41" s="24"/>
    </row>
    <row r="42" spans="1:26" x14ac:dyDescent="0.35">
      <c r="A42" s="32"/>
      <c r="B42" s="33"/>
      <c r="C42" s="33"/>
      <c r="D42" s="34"/>
      <c r="E42" s="23"/>
      <c r="F42" s="23"/>
      <c r="G42" s="23"/>
      <c r="H42" s="23"/>
      <c r="I42" s="23"/>
      <c r="J42" s="22"/>
      <c r="K42" s="22"/>
      <c r="L42" s="22"/>
      <c r="M42" s="22"/>
      <c r="N42" s="22"/>
      <c r="O42" s="22"/>
      <c r="P42" s="22"/>
      <c r="Q42" s="27"/>
      <c r="R42" s="28"/>
      <c r="S42" s="23"/>
      <c r="T42" s="23"/>
      <c r="U42" s="23"/>
      <c r="V42" s="28"/>
      <c r="W42" s="23"/>
      <c r="X42" s="23"/>
      <c r="Y42" s="23">
        <f>Y41/24*23</f>
        <v>9803750</v>
      </c>
      <c r="Z42" s="24"/>
    </row>
    <row r="43" spans="1:26" x14ac:dyDescent="0.35">
      <c r="A43" s="32"/>
      <c r="B43" s="33"/>
      <c r="C43" s="33"/>
      <c r="D43" s="34"/>
      <c r="E43" s="23"/>
      <c r="F43" s="23"/>
      <c r="G43" s="23"/>
      <c r="H43" s="23"/>
      <c r="I43" s="23"/>
      <c r="J43" s="22"/>
      <c r="K43" s="22"/>
      <c r="L43" s="22"/>
      <c r="M43" s="22"/>
      <c r="N43" s="22"/>
      <c r="O43" s="22"/>
      <c r="P43" s="22"/>
      <c r="Q43" s="27"/>
      <c r="R43" s="28"/>
      <c r="S43" s="23"/>
      <c r="T43" s="23"/>
      <c r="U43" s="23"/>
      <c r="V43" s="28"/>
      <c r="W43" s="23"/>
      <c r="X43" s="23"/>
      <c r="Y43" s="23"/>
      <c r="Z43" s="24"/>
    </row>
    <row r="44" spans="1:26" x14ac:dyDescent="0.35">
      <c r="A44" s="32"/>
      <c r="B44" s="33"/>
      <c r="C44" s="33"/>
      <c r="D44" s="34"/>
      <c r="E44" s="23"/>
      <c r="F44" s="23"/>
      <c r="G44" s="23"/>
      <c r="H44" s="23"/>
      <c r="I44" s="23"/>
      <c r="J44" s="22"/>
      <c r="K44" s="22"/>
      <c r="L44" s="22"/>
      <c r="M44" s="22"/>
      <c r="N44" s="22"/>
      <c r="O44" s="22"/>
      <c r="P44" s="22"/>
      <c r="Q44" s="27"/>
      <c r="R44" s="28"/>
      <c r="S44" s="23"/>
      <c r="T44" s="23"/>
      <c r="U44" s="23"/>
      <c r="V44" s="28"/>
      <c r="W44" s="23"/>
      <c r="X44" s="23"/>
      <c r="Y44" s="23"/>
      <c r="Z44" s="24"/>
    </row>
    <row r="45" spans="1:26" x14ac:dyDescent="0.35">
      <c r="A45" s="32"/>
      <c r="B45" s="33"/>
      <c r="C45" s="33"/>
      <c r="D45" s="34"/>
      <c r="E45" s="23"/>
      <c r="F45" s="23"/>
      <c r="G45" s="23"/>
      <c r="H45" s="23"/>
      <c r="I45" s="23"/>
      <c r="J45" s="22"/>
      <c r="K45" s="22"/>
      <c r="L45" s="22"/>
      <c r="M45" s="22"/>
      <c r="N45" s="22"/>
      <c r="O45" s="22"/>
      <c r="P45" s="22"/>
      <c r="Q45" s="27"/>
      <c r="R45" s="28"/>
      <c r="S45" s="23"/>
      <c r="T45" s="23"/>
      <c r="U45" s="23"/>
      <c r="V45" s="28"/>
      <c r="W45" s="23"/>
      <c r="X45" s="23"/>
      <c r="Y45" s="23"/>
      <c r="Z45" s="24"/>
    </row>
    <row r="46" spans="1:26" x14ac:dyDescent="0.35">
      <c r="A46" s="32"/>
      <c r="B46" s="33"/>
      <c r="C46" s="33"/>
      <c r="D46" s="34"/>
      <c r="E46" s="23"/>
      <c r="F46" s="23"/>
      <c r="G46" s="23"/>
      <c r="H46" s="23"/>
      <c r="I46" s="23"/>
      <c r="J46" s="22"/>
      <c r="K46" s="22"/>
      <c r="L46" s="22"/>
      <c r="M46" s="22"/>
      <c r="N46" s="22"/>
      <c r="O46" s="22"/>
      <c r="P46" s="22"/>
      <c r="Q46" s="27"/>
      <c r="R46" s="28"/>
      <c r="S46" s="23"/>
      <c r="T46" s="23"/>
      <c r="U46" s="23"/>
      <c r="V46" s="28"/>
      <c r="W46" s="23"/>
      <c r="X46" s="23"/>
      <c r="Y46" s="23"/>
      <c r="Z46" s="24"/>
    </row>
    <row r="47" spans="1:26" x14ac:dyDescent="0.35">
      <c r="A47" s="32"/>
      <c r="B47" s="33"/>
      <c r="C47" s="33"/>
      <c r="D47" s="34"/>
      <c r="E47" s="23"/>
      <c r="F47" s="23"/>
      <c r="G47" s="23"/>
      <c r="H47" s="23"/>
      <c r="I47" s="23"/>
      <c r="J47" s="22"/>
      <c r="K47" s="22"/>
      <c r="L47" s="22"/>
      <c r="M47" s="22"/>
      <c r="N47" s="22"/>
      <c r="O47" s="22"/>
      <c r="P47" s="22"/>
      <c r="Q47" s="27"/>
      <c r="R47" s="28"/>
      <c r="S47" s="23"/>
      <c r="T47" s="23"/>
      <c r="U47" s="23"/>
      <c r="V47" s="28"/>
      <c r="W47" s="23"/>
      <c r="X47" s="23"/>
      <c r="Y47" s="23"/>
      <c r="Z47" s="24"/>
    </row>
    <row r="48" spans="1:26" x14ac:dyDescent="0.35">
      <c r="A48" s="32"/>
      <c r="B48" s="33"/>
      <c r="C48" s="33"/>
      <c r="D48" s="34"/>
      <c r="E48" s="23"/>
      <c r="F48" s="23"/>
      <c r="G48" s="23"/>
      <c r="H48" s="23"/>
      <c r="I48" s="23"/>
      <c r="J48" s="22"/>
      <c r="K48" s="22"/>
      <c r="L48" s="22"/>
      <c r="M48" s="22"/>
      <c r="N48" s="22"/>
      <c r="O48" s="22"/>
      <c r="P48" s="22"/>
      <c r="Q48" s="27"/>
      <c r="R48" s="28"/>
      <c r="S48" s="23"/>
      <c r="T48" s="23"/>
      <c r="U48" s="23"/>
      <c r="V48" s="28"/>
      <c r="W48" s="23"/>
      <c r="X48" s="23"/>
      <c r="Y48" s="23"/>
      <c r="Z48" s="24"/>
    </row>
    <row r="49" spans="1:26" x14ac:dyDescent="0.35">
      <c r="A49" s="32"/>
      <c r="B49" s="33"/>
      <c r="C49" s="33"/>
      <c r="D49" s="34"/>
      <c r="E49" s="23"/>
      <c r="F49" s="23"/>
      <c r="G49" s="23"/>
      <c r="H49" s="23"/>
      <c r="I49" s="23"/>
      <c r="J49" s="22"/>
      <c r="K49" s="22"/>
      <c r="L49" s="22"/>
      <c r="M49" s="22"/>
      <c r="N49" s="22"/>
      <c r="O49" s="22"/>
      <c r="P49" s="22"/>
      <c r="Q49" s="27"/>
      <c r="R49" s="28"/>
      <c r="S49" s="23"/>
      <c r="T49" s="23"/>
      <c r="U49" s="23"/>
      <c r="V49" s="28"/>
      <c r="W49" s="23"/>
      <c r="X49" s="23"/>
      <c r="Y49" s="23"/>
      <c r="Z49" s="24"/>
    </row>
    <row r="50" spans="1:26" x14ac:dyDescent="0.35">
      <c r="A50" s="32"/>
      <c r="B50" s="33"/>
      <c r="C50" s="33"/>
      <c r="D50" s="34"/>
      <c r="E50" s="23"/>
      <c r="F50" s="23"/>
      <c r="G50" s="23"/>
      <c r="H50" s="23"/>
      <c r="I50" s="23"/>
      <c r="J50" s="22"/>
      <c r="K50" s="22"/>
      <c r="L50" s="22"/>
      <c r="M50" s="22"/>
      <c r="N50" s="22"/>
      <c r="O50" s="22"/>
      <c r="P50" s="22"/>
      <c r="Q50" s="27"/>
      <c r="R50" s="28"/>
      <c r="S50" s="23"/>
      <c r="T50" s="23"/>
      <c r="U50" s="23"/>
      <c r="V50" s="28"/>
      <c r="W50" s="23"/>
      <c r="X50" s="23"/>
      <c r="Y50" s="23"/>
      <c r="Z50" s="24"/>
    </row>
    <row r="51" spans="1:26" x14ac:dyDescent="0.35">
      <c r="A51" s="32"/>
      <c r="B51" s="33"/>
      <c r="C51" s="33"/>
      <c r="D51" s="34"/>
      <c r="E51" s="23"/>
      <c r="F51" s="23"/>
      <c r="G51" s="23"/>
      <c r="H51" s="23"/>
      <c r="I51" s="23"/>
      <c r="J51" s="22"/>
      <c r="K51" s="22"/>
      <c r="L51" s="22"/>
      <c r="M51" s="22"/>
      <c r="N51" s="22"/>
      <c r="O51" s="22"/>
      <c r="P51" s="22"/>
      <c r="Q51" s="27"/>
      <c r="R51" s="28"/>
      <c r="S51" s="23"/>
      <c r="T51" s="23"/>
      <c r="U51" s="23"/>
      <c r="V51" s="28"/>
      <c r="W51" s="23"/>
      <c r="X51" s="23"/>
      <c r="Y51" s="23"/>
      <c r="Z51" s="24"/>
    </row>
    <row r="52" spans="1:26" x14ac:dyDescent="0.35">
      <c r="A52" s="32"/>
      <c r="B52" s="33"/>
      <c r="C52" s="33"/>
      <c r="D52" s="34"/>
      <c r="E52" s="23"/>
      <c r="F52" s="23"/>
      <c r="G52" s="23"/>
      <c r="H52" s="23"/>
      <c r="I52" s="23"/>
      <c r="J52" s="22"/>
      <c r="K52" s="22"/>
      <c r="L52" s="22"/>
      <c r="M52" s="22"/>
      <c r="N52" s="22"/>
      <c r="O52" s="22"/>
      <c r="P52" s="22"/>
      <c r="Q52" s="27"/>
      <c r="R52" s="28"/>
      <c r="S52" s="23"/>
      <c r="T52" s="23"/>
      <c r="U52" s="23"/>
      <c r="V52" s="28"/>
      <c r="W52" s="23"/>
      <c r="X52" s="23"/>
      <c r="Y52" s="23"/>
      <c r="Z52" s="24"/>
    </row>
    <row r="53" spans="1:26" x14ac:dyDescent="0.35">
      <c r="A53" s="32"/>
      <c r="B53" s="33"/>
      <c r="C53" s="33"/>
      <c r="D53" s="34"/>
      <c r="E53" s="23"/>
      <c r="F53" s="23"/>
      <c r="G53" s="23"/>
      <c r="H53" s="23"/>
      <c r="I53" s="23"/>
      <c r="J53" s="22"/>
      <c r="K53" s="22"/>
      <c r="L53" s="22"/>
      <c r="M53" s="22"/>
      <c r="N53" s="22"/>
      <c r="O53" s="22"/>
      <c r="P53" s="22"/>
      <c r="Q53" s="27"/>
      <c r="R53" s="28"/>
      <c r="S53" s="23"/>
      <c r="T53" s="23"/>
      <c r="U53" s="23"/>
      <c r="V53" s="28"/>
      <c r="W53" s="23"/>
      <c r="X53" s="23"/>
      <c r="Y53" s="23"/>
      <c r="Z53" s="24"/>
    </row>
    <row r="54" spans="1:26" x14ac:dyDescent="0.35">
      <c r="A54" s="32"/>
      <c r="B54" s="33"/>
      <c r="C54" s="33"/>
      <c r="D54" s="34"/>
      <c r="E54" s="23"/>
      <c r="F54" s="23"/>
      <c r="G54" s="23"/>
      <c r="H54" s="23"/>
      <c r="I54" s="23"/>
      <c r="J54" s="22"/>
      <c r="K54" s="22"/>
      <c r="L54" s="22"/>
      <c r="M54" s="22"/>
      <c r="N54" s="22"/>
      <c r="O54" s="22"/>
      <c r="P54" s="22"/>
      <c r="Q54" s="27"/>
      <c r="R54" s="28"/>
      <c r="S54" s="23"/>
      <c r="T54" s="23"/>
      <c r="U54" s="23"/>
      <c r="V54" s="28"/>
      <c r="W54" s="23"/>
      <c r="X54" s="23"/>
      <c r="Y54" s="23"/>
      <c r="Z54" s="24"/>
    </row>
    <row r="55" spans="1:26" x14ac:dyDescent="0.35">
      <c r="A55" s="32"/>
      <c r="B55" s="33"/>
      <c r="C55" s="33"/>
      <c r="D55" s="34"/>
      <c r="E55" s="23"/>
      <c r="F55" s="23"/>
      <c r="G55" s="23"/>
      <c r="H55" s="23"/>
      <c r="I55" s="23"/>
      <c r="J55" s="22"/>
      <c r="K55" s="22"/>
      <c r="L55" s="22"/>
      <c r="M55" s="22"/>
      <c r="N55" s="22"/>
      <c r="O55" s="22"/>
      <c r="P55" s="22"/>
      <c r="Q55" s="27"/>
      <c r="R55" s="28"/>
      <c r="S55" s="23"/>
      <c r="T55" s="23"/>
      <c r="U55" s="23"/>
      <c r="V55" s="28"/>
      <c r="W55" s="23"/>
      <c r="X55" s="23"/>
      <c r="Y55" s="23"/>
      <c r="Z55" s="24"/>
    </row>
    <row r="56" spans="1:26" x14ac:dyDescent="0.35">
      <c r="A56" s="32"/>
      <c r="B56" s="33"/>
      <c r="C56" s="33"/>
      <c r="D56" s="34"/>
      <c r="E56" s="23"/>
      <c r="F56" s="23"/>
      <c r="G56" s="23"/>
      <c r="H56" s="23"/>
      <c r="I56" s="23"/>
      <c r="J56" s="22"/>
      <c r="K56" s="22"/>
      <c r="L56" s="22"/>
      <c r="M56" s="22"/>
      <c r="N56" s="22"/>
      <c r="O56" s="22"/>
      <c r="P56" s="22"/>
      <c r="Q56" s="27"/>
      <c r="R56" s="28"/>
      <c r="S56" s="23"/>
      <c r="T56" s="23"/>
      <c r="U56" s="23"/>
      <c r="V56" s="28"/>
      <c r="W56" s="23"/>
      <c r="X56" s="23"/>
      <c r="Y56" s="23"/>
      <c r="Z56" s="24"/>
    </row>
    <row r="57" spans="1:26" x14ac:dyDescent="0.35">
      <c r="J57" s="29"/>
      <c r="K57" s="29"/>
      <c r="L57" s="29"/>
      <c r="M57" s="29"/>
      <c r="N57" s="29"/>
      <c r="O57" s="29"/>
      <c r="P57" s="29"/>
      <c r="Q57" s="51"/>
      <c r="R57" s="52"/>
    </row>
    <row r="58" spans="1:26" x14ac:dyDescent="0.35">
      <c r="N58" s="51"/>
      <c r="O58" s="51"/>
      <c r="P58" s="51"/>
      <c r="Q58" s="51"/>
      <c r="R58" s="52"/>
    </row>
    <row r="59" spans="1:26" x14ac:dyDescent="0.35">
      <c r="N59" s="51"/>
      <c r="O59" s="51"/>
      <c r="P59" s="51"/>
      <c r="Q59" s="51"/>
      <c r="R59" s="52"/>
    </row>
    <row r="60" spans="1:26" x14ac:dyDescent="0.35">
      <c r="N60" s="51"/>
      <c r="O60" s="51"/>
      <c r="P60" s="51"/>
      <c r="Q60" s="51"/>
      <c r="R60" s="52"/>
    </row>
    <row r="61" spans="1:26" x14ac:dyDescent="0.35">
      <c r="N61" s="51"/>
      <c r="O61" s="51"/>
      <c r="P61" s="51"/>
      <c r="Q61" s="51"/>
      <c r="R61" s="52"/>
    </row>
    <row r="62" spans="1:26" x14ac:dyDescent="0.25">
      <c r="N62" s="51"/>
      <c r="O62" s="51"/>
      <c r="P62" s="51"/>
      <c r="Q62" s="51"/>
      <c r="R62" s="52"/>
      <c r="Y62" s="53">
        <v>346154</v>
      </c>
    </row>
    <row r="63" spans="1:26" x14ac:dyDescent="0.35">
      <c r="N63" s="51"/>
      <c r="O63" s="51"/>
      <c r="P63" s="51"/>
      <c r="Q63" s="51"/>
      <c r="R63" s="52"/>
    </row>
    <row r="64" spans="1:26" x14ac:dyDescent="0.35">
      <c r="N64" s="51"/>
      <c r="O64" s="51"/>
      <c r="P64" s="51"/>
      <c r="Q64" s="51"/>
      <c r="R64" s="52"/>
    </row>
    <row r="65" spans="14:25" x14ac:dyDescent="0.35">
      <c r="N65" s="51"/>
      <c r="O65" s="51"/>
      <c r="P65" s="51"/>
      <c r="Q65" s="51"/>
      <c r="R65" s="52"/>
      <c r="Y65" s="50">
        <f>Y62*5</f>
        <v>1730770</v>
      </c>
    </row>
    <row r="66" spans="14:25" x14ac:dyDescent="0.35">
      <c r="N66" s="51"/>
      <c r="O66" s="51"/>
      <c r="P66" s="51"/>
      <c r="Q66" s="51"/>
      <c r="R66" s="52"/>
    </row>
    <row r="67" spans="14:25" x14ac:dyDescent="0.35">
      <c r="N67" s="51"/>
      <c r="O67" s="51"/>
      <c r="P67" s="51"/>
      <c r="Q67" s="51"/>
      <c r="R67" s="52"/>
    </row>
    <row r="68" spans="14:25" x14ac:dyDescent="0.35">
      <c r="N68" s="51"/>
      <c r="O68" s="51"/>
      <c r="P68" s="51"/>
      <c r="Q68" s="51"/>
      <c r="R68" s="52"/>
    </row>
    <row r="69" spans="14:25" x14ac:dyDescent="0.35">
      <c r="N69" s="51"/>
      <c r="O69" s="51"/>
      <c r="P69" s="51"/>
      <c r="Q69" s="51"/>
      <c r="R69" s="52"/>
    </row>
    <row r="70" spans="14:25" x14ac:dyDescent="0.35">
      <c r="N70" s="51"/>
      <c r="O70" s="51"/>
      <c r="P70" s="51"/>
      <c r="Q70" s="51"/>
      <c r="R70" s="52"/>
    </row>
    <row r="71" spans="14:25" x14ac:dyDescent="0.35">
      <c r="N71" s="51"/>
      <c r="O71" s="51"/>
      <c r="P71" s="51"/>
      <c r="Q71" s="51"/>
      <c r="R71" s="52"/>
    </row>
    <row r="72" spans="14:25" x14ac:dyDescent="0.35">
      <c r="N72" s="51"/>
      <c r="O72" s="51"/>
      <c r="P72" s="51"/>
      <c r="Q72" s="51"/>
      <c r="R72" s="52"/>
    </row>
    <row r="73" spans="14:25" x14ac:dyDescent="0.35">
      <c r="N73" s="51"/>
      <c r="O73" s="51"/>
      <c r="P73" s="51"/>
      <c r="Q73" s="51"/>
      <c r="R73" s="52"/>
    </row>
    <row r="74" spans="14:25" x14ac:dyDescent="0.35">
      <c r="N74" s="51"/>
      <c r="O74" s="51"/>
      <c r="P74" s="51"/>
      <c r="Q74" s="51"/>
      <c r="R74" s="52"/>
    </row>
    <row r="75" spans="14:25" x14ac:dyDescent="0.35">
      <c r="N75" s="51"/>
      <c r="O75" s="51"/>
      <c r="P75" s="51"/>
      <c r="Q75" s="51"/>
      <c r="R75" s="52"/>
    </row>
    <row r="76" spans="14:25" x14ac:dyDescent="0.35">
      <c r="N76" s="51"/>
      <c r="O76" s="51"/>
      <c r="P76" s="51"/>
      <c r="Q76" s="51"/>
      <c r="R76" s="52"/>
    </row>
    <row r="77" spans="14:25" x14ac:dyDescent="0.35">
      <c r="N77" s="51"/>
      <c r="O77" s="51"/>
      <c r="P77" s="51"/>
      <c r="Q77" s="51"/>
      <c r="R77" s="52"/>
    </row>
    <row r="78" spans="14:25" x14ac:dyDescent="0.35">
      <c r="N78" s="51"/>
      <c r="O78" s="51"/>
      <c r="P78" s="51"/>
      <c r="Q78" s="51"/>
      <c r="R78" s="52"/>
    </row>
    <row r="79" spans="14:25" x14ac:dyDescent="0.35">
      <c r="N79" s="51"/>
      <c r="O79" s="51"/>
      <c r="P79" s="51"/>
      <c r="Q79" s="51"/>
      <c r="R79" s="52"/>
    </row>
    <row r="80" spans="14:25" x14ac:dyDescent="0.35">
      <c r="N80" s="51"/>
      <c r="O80" s="51"/>
      <c r="P80" s="51"/>
      <c r="Q80" s="51"/>
      <c r="R80" s="52"/>
    </row>
    <row r="81" spans="14:18" x14ac:dyDescent="0.35">
      <c r="N81" s="51"/>
      <c r="O81" s="51"/>
      <c r="P81" s="51"/>
      <c r="Q81" s="51"/>
      <c r="R81" s="52"/>
    </row>
    <row r="82" spans="14:18" x14ac:dyDescent="0.35">
      <c r="N82" s="51"/>
      <c r="O82" s="51"/>
      <c r="P82" s="51"/>
      <c r="Q82" s="51"/>
      <c r="R82" s="52"/>
    </row>
    <row r="83" spans="14:18" x14ac:dyDescent="0.35">
      <c r="N83" s="51"/>
      <c r="O83" s="51"/>
      <c r="P83" s="51"/>
      <c r="Q83" s="51"/>
      <c r="R83" s="52"/>
    </row>
    <row r="84" spans="14:18" x14ac:dyDescent="0.35">
      <c r="N84" s="51"/>
      <c r="O84" s="51"/>
      <c r="P84" s="51"/>
      <c r="Q84" s="51"/>
      <c r="R84" s="52"/>
    </row>
    <row r="85" spans="14:18" x14ac:dyDescent="0.35">
      <c r="N85" s="51"/>
      <c r="O85" s="51"/>
      <c r="P85" s="51"/>
      <c r="Q85" s="51"/>
      <c r="R85" s="52"/>
    </row>
    <row r="86" spans="14:18" x14ac:dyDescent="0.35">
      <c r="N86" s="51"/>
      <c r="O86" s="51"/>
      <c r="P86" s="51"/>
      <c r="Q86" s="51"/>
      <c r="R86" s="52"/>
    </row>
    <row r="87" spans="14:18" x14ac:dyDescent="0.35">
      <c r="N87" s="51"/>
      <c r="O87" s="51"/>
      <c r="P87" s="51"/>
      <c r="Q87" s="51"/>
      <c r="R87" s="52"/>
    </row>
    <row r="88" spans="14:18" x14ac:dyDescent="0.35">
      <c r="N88" s="51"/>
      <c r="O88" s="51"/>
      <c r="P88" s="51"/>
      <c r="Q88" s="51"/>
      <c r="R88" s="52"/>
    </row>
    <row r="89" spans="14:18" x14ac:dyDescent="0.35">
      <c r="N89" s="51"/>
      <c r="O89" s="51"/>
      <c r="P89" s="51"/>
      <c r="Q89" s="51"/>
      <c r="R89" s="52"/>
    </row>
    <row r="90" spans="14:18" x14ac:dyDescent="0.35">
      <c r="N90" s="51"/>
      <c r="O90" s="51"/>
      <c r="P90" s="51"/>
      <c r="Q90" s="51"/>
      <c r="R90" s="52"/>
    </row>
    <row r="91" spans="14:18" x14ac:dyDescent="0.35">
      <c r="N91" s="51"/>
      <c r="O91" s="51"/>
      <c r="P91" s="51"/>
      <c r="Q91" s="51"/>
      <c r="R91" s="52"/>
    </row>
    <row r="92" spans="14:18" x14ac:dyDescent="0.35">
      <c r="N92" s="51"/>
      <c r="O92" s="51"/>
      <c r="P92" s="51"/>
      <c r="Q92" s="51"/>
      <c r="R92" s="52"/>
    </row>
    <row r="93" spans="14:18" x14ac:dyDescent="0.35">
      <c r="N93" s="51"/>
      <c r="O93" s="51"/>
      <c r="P93" s="51"/>
      <c r="Q93" s="51"/>
      <c r="R93" s="52"/>
    </row>
    <row r="94" spans="14:18" x14ac:dyDescent="0.35">
      <c r="N94" s="51"/>
      <c r="O94" s="51"/>
      <c r="P94" s="51"/>
      <c r="Q94" s="51"/>
      <c r="R94" s="52"/>
    </row>
    <row r="95" spans="14:18" x14ac:dyDescent="0.35">
      <c r="N95" s="51"/>
      <c r="O95" s="51"/>
      <c r="P95" s="51"/>
      <c r="Q95" s="51"/>
      <c r="R95" s="52"/>
    </row>
    <row r="96" spans="14:18" x14ac:dyDescent="0.35">
      <c r="N96" s="51"/>
      <c r="O96" s="51"/>
      <c r="P96" s="51"/>
      <c r="Q96" s="51"/>
      <c r="R96" s="52"/>
    </row>
    <row r="97" spans="14:18" x14ac:dyDescent="0.35">
      <c r="N97" s="51"/>
      <c r="O97" s="51"/>
      <c r="P97" s="51"/>
      <c r="Q97" s="51"/>
      <c r="R97" s="52"/>
    </row>
    <row r="98" spans="14:18" x14ac:dyDescent="0.35">
      <c r="N98" s="51"/>
      <c r="O98" s="51"/>
      <c r="P98" s="51"/>
      <c r="Q98" s="51"/>
      <c r="R98" s="52"/>
    </row>
    <row r="99" spans="14:18" x14ac:dyDescent="0.35">
      <c r="N99" s="51"/>
      <c r="O99" s="51"/>
      <c r="P99" s="51"/>
      <c r="Q99" s="51"/>
      <c r="R99" s="52"/>
    </row>
    <row r="100" spans="14:18" x14ac:dyDescent="0.35">
      <c r="N100" s="51"/>
      <c r="O100" s="51"/>
      <c r="P100" s="51"/>
      <c r="Q100" s="51"/>
      <c r="R100" s="52"/>
    </row>
    <row r="101" spans="14:18" x14ac:dyDescent="0.35">
      <c r="N101" s="51"/>
      <c r="O101" s="51"/>
      <c r="P101" s="51"/>
      <c r="Q101" s="51"/>
      <c r="R101" s="52"/>
    </row>
    <row r="102" spans="14:18" x14ac:dyDescent="0.35">
      <c r="N102" s="51"/>
      <c r="O102" s="51"/>
      <c r="P102" s="51"/>
      <c r="Q102" s="51"/>
      <c r="R102" s="52"/>
    </row>
    <row r="103" spans="14:18" x14ac:dyDescent="0.35">
      <c r="N103" s="51"/>
      <c r="O103" s="51"/>
      <c r="P103" s="51"/>
      <c r="Q103" s="51"/>
      <c r="R103" s="52"/>
    </row>
    <row r="104" spans="14:18" x14ac:dyDescent="0.35">
      <c r="N104" s="51"/>
      <c r="O104" s="51"/>
      <c r="P104" s="51"/>
      <c r="Q104" s="51"/>
      <c r="R104" s="52"/>
    </row>
    <row r="105" spans="14:18" x14ac:dyDescent="0.35">
      <c r="N105" s="51"/>
      <c r="O105" s="51"/>
      <c r="P105" s="51"/>
      <c r="Q105" s="51"/>
      <c r="R105" s="52"/>
    </row>
    <row r="106" spans="14:18" x14ac:dyDescent="0.35">
      <c r="N106" s="51"/>
      <c r="O106" s="51"/>
      <c r="P106" s="51"/>
      <c r="Q106" s="51"/>
      <c r="R106" s="52"/>
    </row>
    <row r="107" spans="14:18" x14ac:dyDescent="0.35">
      <c r="N107" s="51"/>
      <c r="O107" s="51"/>
      <c r="P107" s="51"/>
      <c r="Q107" s="51"/>
      <c r="R107" s="52"/>
    </row>
    <row r="108" spans="14:18" x14ac:dyDescent="0.35">
      <c r="N108" s="51"/>
      <c r="O108" s="51"/>
      <c r="P108" s="51"/>
      <c r="Q108" s="51"/>
      <c r="R108" s="52"/>
    </row>
    <row r="109" spans="14:18" x14ac:dyDescent="0.35">
      <c r="N109" s="51"/>
      <c r="O109" s="51"/>
      <c r="P109" s="51"/>
      <c r="Q109" s="51"/>
      <c r="R109" s="52"/>
    </row>
    <row r="110" spans="14:18" x14ac:dyDescent="0.35">
      <c r="N110" s="51"/>
      <c r="O110" s="51"/>
      <c r="P110" s="51"/>
      <c r="Q110" s="51"/>
      <c r="R110" s="52"/>
    </row>
    <row r="111" spans="14:18" x14ac:dyDescent="0.35">
      <c r="N111" s="51"/>
      <c r="O111" s="51"/>
      <c r="P111" s="51"/>
      <c r="Q111" s="51"/>
      <c r="R111" s="52"/>
    </row>
    <row r="112" spans="14:18" x14ac:dyDescent="0.35">
      <c r="N112" s="51"/>
      <c r="O112" s="51"/>
      <c r="P112" s="51"/>
      <c r="Q112" s="51"/>
      <c r="R112" s="52"/>
    </row>
    <row r="113" spans="14:18" x14ac:dyDescent="0.35">
      <c r="N113" s="51"/>
      <c r="O113" s="51"/>
      <c r="P113" s="51"/>
      <c r="Q113" s="51"/>
      <c r="R113" s="52"/>
    </row>
    <row r="114" spans="14:18" x14ac:dyDescent="0.35">
      <c r="N114" s="51"/>
      <c r="O114" s="51"/>
      <c r="P114" s="51"/>
      <c r="Q114" s="51"/>
      <c r="R114" s="52"/>
    </row>
    <row r="115" spans="14:18" x14ac:dyDescent="0.35">
      <c r="N115" s="51"/>
      <c r="O115" s="51"/>
      <c r="P115" s="51"/>
      <c r="Q115" s="51"/>
      <c r="R115" s="52"/>
    </row>
    <row r="116" spans="14:18" x14ac:dyDescent="0.35">
      <c r="N116" s="51"/>
      <c r="O116" s="51"/>
      <c r="P116" s="51"/>
      <c r="Q116" s="51"/>
      <c r="R116" s="52"/>
    </row>
    <row r="117" spans="14:18" x14ac:dyDescent="0.35">
      <c r="N117" s="51"/>
      <c r="O117" s="51"/>
      <c r="P117" s="51"/>
      <c r="Q117" s="51"/>
      <c r="R117" s="52"/>
    </row>
    <row r="118" spans="14:18" x14ac:dyDescent="0.35">
      <c r="N118" s="51"/>
      <c r="O118" s="51"/>
      <c r="P118" s="51"/>
      <c r="Q118" s="51"/>
      <c r="R118" s="52"/>
    </row>
    <row r="119" spans="14:18" x14ac:dyDescent="0.35">
      <c r="N119" s="51"/>
      <c r="O119" s="51"/>
      <c r="P119" s="51"/>
      <c r="Q119" s="51"/>
      <c r="R119" s="52"/>
    </row>
    <row r="120" spans="14:18" x14ac:dyDescent="0.35">
      <c r="N120" s="51"/>
      <c r="O120" s="51"/>
      <c r="P120" s="51"/>
      <c r="Q120" s="51"/>
      <c r="R120" s="52"/>
    </row>
    <row r="121" spans="14:18" x14ac:dyDescent="0.35">
      <c r="N121" s="51"/>
      <c r="O121" s="51"/>
      <c r="P121" s="51"/>
      <c r="Q121" s="51"/>
      <c r="R121" s="52"/>
    </row>
    <row r="122" spans="14:18" x14ac:dyDescent="0.35">
      <c r="N122" s="51"/>
      <c r="O122" s="51"/>
      <c r="P122" s="51"/>
      <c r="Q122" s="51"/>
      <c r="R122" s="52"/>
    </row>
    <row r="123" spans="14:18" x14ac:dyDescent="0.35">
      <c r="N123" s="51"/>
      <c r="O123" s="51"/>
      <c r="P123" s="51"/>
      <c r="Q123" s="51"/>
      <c r="R123" s="52"/>
    </row>
    <row r="124" spans="14:18" x14ac:dyDescent="0.35">
      <c r="N124" s="51"/>
      <c r="O124" s="51"/>
      <c r="P124" s="51"/>
      <c r="Q124" s="51"/>
      <c r="R124" s="52"/>
    </row>
    <row r="125" spans="14:18" x14ac:dyDescent="0.35">
      <c r="N125" s="51"/>
      <c r="O125" s="51"/>
      <c r="P125" s="51"/>
      <c r="Q125" s="51"/>
      <c r="R125" s="52"/>
    </row>
    <row r="126" spans="14:18" x14ac:dyDescent="0.35">
      <c r="N126" s="51"/>
      <c r="O126" s="51"/>
      <c r="P126" s="51"/>
      <c r="Q126" s="51"/>
      <c r="R126" s="52"/>
    </row>
    <row r="127" spans="14:18" x14ac:dyDescent="0.35">
      <c r="N127" s="51"/>
      <c r="O127" s="51"/>
      <c r="P127" s="51"/>
      <c r="Q127" s="51"/>
      <c r="R127" s="52"/>
    </row>
    <row r="128" spans="14:18" x14ac:dyDescent="0.35">
      <c r="N128" s="51"/>
      <c r="O128" s="51"/>
      <c r="P128" s="51"/>
      <c r="Q128" s="51"/>
      <c r="R128" s="52"/>
    </row>
    <row r="129" spans="14:18" x14ac:dyDescent="0.35">
      <c r="N129" s="51"/>
      <c r="O129" s="51"/>
      <c r="P129" s="51"/>
      <c r="Q129" s="51"/>
      <c r="R129" s="52"/>
    </row>
    <row r="130" spans="14:18" x14ac:dyDescent="0.35">
      <c r="N130" s="51"/>
      <c r="O130" s="51"/>
      <c r="P130" s="51"/>
      <c r="Q130" s="51"/>
      <c r="R130" s="52"/>
    </row>
    <row r="131" spans="14:18" x14ac:dyDescent="0.35">
      <c r="N131" s="51"/>
      <c r="O131" s="51"/>
      <c r="P131" s="51"/>
      <c r="Q131" s="51"/>
      <c r="R131" s="52"/>
    </row>
    <row r="132" spans="14:18" x14ac:dyDescent="0.35">
      <c r="N132" s="51"/>
      <c r="O132" s="51"/>
      <c r="P132" s="51"/>
      <c r="Q132" s="51"/>
      <c r="R132" s="52"/>
    </row>
    <row r="133" spans="14:18" x14ac:dyDescent="0.35">
      <c r="N133" s="51"/>
      <c r="O133" s="51"/>
      <c r="P133" s="51"/>
      <c r="Q133" s="51"/>
      <c r="R133" s="52"/>
    </row>
    <row r="134" spans="14:18" x14ac:dyDescent="0.35">
      <c r="N134" s="51"/>
      <c r="O134" s="51"/>
      <c r="P134" s="51"/>
      <c r="Q134" s="51"/>
      <c r="R134" s="52"/>
    </row>
    <row r="135" spans="14:18" x14ac:dyDescent="0.35">
      <c r="N135" s="51"/>
      <c r="O135" s="51"/>
      <c r="P135" s="51"/>
      <c r="Q135" s="51"/>
      <c r="R135" s="52"/>
    </row>
    <row r="136" spans="14:18" x14ac:dyDescent="0.35">
      <c r="N136" s="51"/>
      <c r="O136" s="51"/>
      <c r="P136" s="51"/>
      <c r="Q136" s="51"/>
      <c r="R136" s="52"/>
    </row>
    <row r="137" spans="14:18" x14ac:dyDescent="0.35">
      <c r="N137" s="51"/>
      <c r="O137" s="51"/>
      <c r="P137" s="51"/>
      <c r="Q137" s="51"/>
      <c r="R137" s="52"/>
    </row>
    <row r="138" spans="14:18" x14ac:dyDescent="0.35">
      <c r="N138" s="51"/>
      <c r="O138" s="51"/>
      <c r="P138" s="51"/>
      <c r="Q138" s="51"/>
      <c r="R138" s="52"/>
    </row>
    <row r="139" spans="14:18" x14ac:dyDescent="0.35">
      <c r="N139" s="51"/>
      <c r="O139" s="51"/>
      <c r="P139" s="51"/>
      <c r="Q139" s="51"/>
      <c r="R139" s="52"/>
    </row>
    <row r="140" spans="14:18" x14ac:dyDescent="0.35">
      <c r="N140" s="51"/>
      <c r="O140" s="51"/>
      <c r="P140" s="51"/>
      <c r="Q140" s="51"/>
      <c r="R140" s="52"/>
    </row>
    <row r="141" spans="14:18" x14ac:dyDescent="0.35">
      <c r="N141" s="51"/>
      <c r="O141" s="51"/>
      <c r="P141" s="51"/>
      <c r="Q141" s="51"/>
      <c r="R141" s="52"/>
    </row>
    <row r="142" spans="14:18" x14ac:dyDescent="0.35">
      <c r="N142" s="51"/>
      <c r="O142" s="51"/>
      <c r="P142" s="51"/>
      <c r="Q142" s="51"/>
      <c r="R142" s="52"/>
    </row>
    <row r="143" spans="14:18" x14ac:dyDescent="0.35">
      <c r="N143" s="51"/>
      <c r="O143" s="51"/>
      <c r="P143" s="51"/>
      <c r="Q143" s="51"/>
      <c r="R143" s="52"/>
    </row>
    <row r="144" spans="14:18" x14ac:dyDescent="0.35">
      <c r="N144" s="51"/>
      <c r="O144" s="51"/>
      <c r="P144" s="51"/>
      <c r="Q144" s="51"/>
      <c r="R144" s="52"/>
    </row>
    <row r="145" spans="14:18" x14ac:dyDescent="0.35">
      <c r="N145" s="51"/>
      <c r="O145" s="51"/>
      <c r="P145" s="51"/>
      <c r="Q145" s="51"/>
      <c r="R145" s="52"/>
    </row>
    <row r="146" spans="14:18" x14ac:dyDescent="0.35">
      <c r="N146" s="51"/>
      <c r="O146" s="51"/>
      <c r="P146" s="51"/>
      <c r="Q146" s="51"/>
      <c r="R146" s="52"/>
    </row>
    <row r="147" spans="14:18" x14ac:dyDescent="0.35">
      <c r="N147" s="51"/>
      <c r="O147" s="51"/>
      <c r="P147" s="51"/>
      <c r="Q147" s="51"/>
      <c r="R147" s="52"/>
    </row>
    <row r="148" spans="14:18" x14ac:dyDescent="0.35">
      <c r="N148" s="51"/>
      <c r="O148" s="51"/>
      <c r="P148" s="51"/>
      <c r="Q148" s="51"/>
      <c r="R148" s="52"/>
    </row>
    <row r="149" spans="14:18" x14ac:dyDescent="0.35">
      <c r="N149" s="51"/>
      <c r="O149" s="51"/>
      <c r="P149" s="51"/>
      <c r="Q149" s="51"/>
      <c r="R149" s="52"/>
    </row>
    <row r="150" spans="14:18" x14ac:dyDescent="0.35">
      <c r="N150" s="51"/>
      <c r="O150" s="51"/>
      <c r="P150" s="51"/>
      <c r="Q150" s="51"/>
      <c r="R150" s="52"/>
    </row>
    <row r="151" spans="14:18" x14ac:dyDescent="0.35">
      <c r="N151" s="51"/>
      <c r="O151" s="51"/>
      <c r="P151" s="51"/>
      <c r="Q151" s="51"/>
      <c r="R151" s="52"/>
    </row>
    <row r="152" spans="14:18" x14ac:dyDescent="0.35">
      <c r="N152" s="51"/>
      <c r="O152" s="51"/>
      <c r="P152" s="51"/>
      <c r="Q152" s="51"/>
      <c r="R152" s="52"/>
    </row>
    <row r="153" spans="14:18" x14ac:dyDescent="0.35">
      <c r="N153" s="51"/>
      <c r="O153" s="51"/>
      <c r="P153" s="51"/>
      <c r="Q153" s="51"/>
      <c r="R153" s="52"/>
    </row>
    <row r="154" spans="14:18" x14ac:dyDescent="0.35">
      <c r="N154" s="51"/>
      <c r="O154" s="51"/>
      <c r="P154" s="51"/>
      <c r="Q154" s="51"/>
      <c r="R154" s="52"/>
    </row>
    <row r="155" spans="14:18" x14ac:dyDescent="0.35">
      <c r="N155" s="51"/>
      <c r="O155" s="51"/>
      <c r="P155" s="51"/>
      <c r="Q155" s="51"/>
      <c r="R155" s="52"/>
    </row>
    <row r="156" spans="14:18" x14ac:dyDescent="0.35">
      <c r="N156" s="51"/>
      <c r="O156" s="51"/>
      <c r="P156" s="51"/>
      <c r="Q156" s="51"/>
      <c r="R156" s="52"/>
    </row>
    <row r="157" spans="14:18" x14ac:dyDescent="0.35">
      <c r="N157" s="51"/>
      <c r="O157" s="51"/>
      <c r="P157" s="51"/>
      <c r="Q157" s="51"/>
      <c r="R157" s="52"/>
    </row>
    <row r="158" spans="14:18" x14ac:dyDescent="0.35">
      <c r="N158" s="51"/>
      <c r="O158" s="51"/>
      <c r="P158" s="51"/>
      <c r="Q158" s="51"/>
      <c r="R158" s="52"/>
    </row>
    <row r="159" spans="14:18" x14ac:dyDescent="0.35">
      <c r="N159" s="51"/>
      <c r="O159" s="51"/>
      <c r="P159" s="51"/>
      <c r="Q159" s="51"/>
      <c r="R159" s="52"/>
    </row>
    <row r="160" spans="14:18" x14ac:dyDescent="0.35">
      <c r="N160" s="51"/>
      <c r="O160" s="51"/>
      <c r="P160" s="51"/>
      <c r="Q160" s="51"/>
      <c r="R160" s="52"/>
    </row>
    <row r="161" spans="14:18" x14ac:dyDescent="0.35">
      <c r="N161" s="51"/>
      <c r="O161" s="51"/>
      <c r="P161" s="51"/>
      <c r="Q161" s="51"/>
      <c r="R161" s="52"/>
    </row>
    <row r="162" spans="14:18" x14ac:dyDescent="0.35">
      <c r="N162" s="51"/>
      <c r="O162" s="51"/>
      <c r="P162" s="51"/>
      <c r="Q162" s="51"/>
      <c r="R162" s="52"/>
    </row>
    <row r="163" spans="14:18" x14ac:dyDescent="0.35">
      <c r="N163" s="51"/>
      <c r="O163" s="51"/>
      <c r="P163" s="51"/>
      <c r="Q163" s="51"/>
      <c r="R163" s="52"/>
    </row>
    <row r="164" spans="14:18" x14ac:dyDescent="0.35">
      <c r="N164" s="51"/>
      <c r="O164" s="51"/>
      <c r="P164" s="51"/>
      <c r="Q164" s="51"/>
      <c r="R164" s="52"/>
    </row>
    <row r="165" spans="14:18" x14ac:dyDescent="0.35">
      <c r="N165" s="51"/>
      <c r="O165" s="51"/>
      <c r="P165" s="51"/>
      <c r="Q165" s="51"/>
      <c r="R165" s="52"/>
    </row>
    <row r="166" spans="14:18" x14ac:dyDescent="0.35">
      <c r="N166" s="51"/>
      <c r="O166" s="51"/>
      <c r="P166" s="51"/>
      <c r="Q166" s="51"/>
      <c r="R166" s="52"/>
    </row>
    <row r="167" spans="14:18" x14ac:dyDescent="0.35">
      <c r="N167" s="51"/>
      <c r="O167" s="51"/>
      <c r="P167" s="51"/>
      <c r="Q167" s="51"/>
      <c r="R167" s="52"/>
    </row>
    <row r="168" spans="14:18" x14ac:dyDescent="0.35">
      <c r="N168" s="51"/>
      <c r="O168" s="51"/>
      <c r="P168" s="51"/>
      <c r="Q168" s="51"/>
      <c r="R168" s="52"/>
    </row>
    <row r="169" spans="14:18" x14ac:dyDescent="0.35">
      <c r="N169" s="51"/>
      <c r="O169" s="51"/>
      <c r="P169" s="51"/>
      <c r="Q169" s="51"/>
      <c r="R169" s="52"/>
    </row>
    <row r="170" spans="14:18" x14ac:dyDescent="0.35">
      <c r="N170" s="51"/>
      <c r="O170" s="51"/>
      <c r="P170" s="51"/>
      <c r="Q170" s="51"/>
      <c r="R170" s="52"/>
    </row>
    <row r="171" spans="14:18" x14ac:dyDescent="0.35">
      <c r="N171" s="51"/>
      <c r="O171" s="51"/>
      <c r="P171" s="51"/>
      <c r="Q171" s="51"/>
      <c r="R171" s="52"/>
    </row>
    <row r="172" spans="14:18" x14ac:dyDescent="0.35">
      <c r="N172" s="51"/>
      <c r="O172" s="51"/>
      <c r="P172" s="51"/>
      <c r="Q172" s="51"/>
      <c r="R172" s="52"/>
    </row>
    <row r="173" spans="14:18" x14ac:dyDescent="0.35">
      <c r="N173" s="51"/>
      <c r="O173" s="51"/>
      <c r="P173" s="51"/>
      <c r="Q173" s="51"/>
      <c r="R173" s="52"/>
    </row>
    <row r="174" spans="14:18" x14ac:dyDescent="0.35">
      <c r="N174" s="51"/>
      <c r="O174" s="51"/>
      <c r="P174" s="51"/>
      <c r="Q174" s="51"/>
      <c r="R174" s="52"/>
    </row>
    <row r="175" spans="14:18" x14ac:dyDescent="0.35">
      <c r="N175" s="51"/>
      <c r="O175" s="51"/>
      <c r="P175" s="51"/>
      <c r="Q175" s="51"/>
      <c r="R175" s="52"/>
    </row>
    <row r="176" spans="14:18" x14ac:dyDescent="0.35">
      <c r="N176" s="51"/>
      <c r="O176" s="51"/>
      <c r="P176" s="51"/>
      <c r="Q176" s="51"/>
      <c r="R176" s="52"/>
    </row>
    <row r="177" spans="14:18" x14ac:dyDescent="0.35">
      <c r="N177" s="51"/>
      <c r="O177" s="51"/>
      <c r="P177" s="51"/>
      <c r="Q177" s="51"/>
      <c r="R177" s="52"/>
    </row>
    <row r="178" spans="14:18" x14ac:dyDescent="0.35">
      <c r="N178" s="51"/>
      <c r="O178" s="51"/>
      <c r="P178" s="51"/>
      <c r="Q178" s="51"/>
      <c r="R178" s="52"/>
    </row>
    <row r="179" spans="14:18" x14ac:dyDescent="0.35">
      <c r="N179" s="51"/>
      <c r="O179" s="51"/>
      <c r="P179" s="51"/>
      <c r="Q179" s="51"/>
      <c r="R179" s="52"/>
    </row>
    <row r="180" spans="14:18" x14ac:dyDescent="0.35">
      <c r="N180" s="51"/>
      <c r="O180" s="51"/>
      <c r="P180" s="51"/>
      <c r="Q180" s="51"/>
      <c r="R180" s="52"/>
    </row>
    <row r="181" spans="14:18" x14ac:dyDescent="0.35">
      <c r="N181" s="51"/>
      <c r="O181" s="51"/>
      <c r="P181" s="51"/>
      <c r="Q181" s="51"/>
      <c r="R181" s="52"/>
    </row>
    <row r="182" spans="14:18" x14ac:dyDescent="0.35">
      <c r="N182" s="51"/>
      <c r="O182" s="51"/>
      <c r="P182" s="51"/>
      <c r="Q182" s="51"/>
      <c r="R182" s="52"/>
    </row>
    <row r="183" spans="14:18" x14ac:dyDescent="0.35">
      <c r="N183" s="51"/>
      <c r="O183" s="51"/>
      <c r="P183" s="51"/>
      <c r="Q183" s="51"/>
      <c r="R183" s="52"/>
    </row>
    <row r="184" spans="14:18" x14ac:dyDescent="0.35">
      <c r="N184" s="51"/>
      <c r="O184" s="51"/>
      <c r="P184" s="51"/>
      <c r="Q184" s="51"/>
      <c r="R184" s="52"/>
    </row>
    <row r="185" spans="14:18" x14ac:dyDescent="0.35">
      <c r="N185" s="51"/>
      <c r="O185" s="51"/>
      <c r="P185" s="51"/>
      <c r="Q185" s="51"/>
      <c r="R185" s="52"/>
    </row>
    <row r="186" spans="14:18" x14ac:dyDescent="0.35">
      <c r="N186" s="51"/>
      <c r="O186" s="51"/>
      <c r="P186" s="51"/>
      <c r="Q186" s="51"/>
      <c r="R186" s="52"/>
    </row>
    <row r="187" spans="14:18" x14ac:dyDescent="0.35">
      <c r="N187" s="51"/>
      <c r="O187" s="51"/>
      <c r="P187" s="51"/>
      <c r="Q187" s="51"/>
      <c r="R187" s="52"/>
    </row>
    <row r="188" spans="14:18" x14ac:dyDescent="0.35">
      <c r="N188" s="51"/>
      <c r="O188" s="51"/>
      <c r="P188" s="51"/>
      <c r="Q188" s="51"/>
      <c r="R188" s="52"/>
    </row>
    <row r="189" spans="14:18" x14ac:dyDescent="0.35">
      <c r="N189" s="51"/>
      <c r="O189" s="51"/>
      <c r="P189" s="51"/>
      <c r="Q189" s="51"/>
      <c r="R189" s="52"/>
    </row>
    <row r="190" spans="14:18" x14ac:dyDescent="0.35">
      <c r="N190" s="51"/>
      <c r="O190" s="51"/>
      <c r="P190" s="51"/>
      <c r="Q190" s="51"/>
      <c r="R190" s="52"/>
    </row>
    <row r="191" spans="14:18" x14ac:dyDescent="0.35">
      <c r="N191" s="51"/>
      <c r="O191" s="51"/>
      <c r="P191" s="51"/>
      <c r="Q191" s="51"/>
      <c r="R191" s="52"/>
    </row>
    <row r="192" spans="14:18" x14ac:dyDescent="0.35">
      <c r="N192" s="51"/>
      <c r="O192" s="51"/>
      <c r="P192" s="51"/>
      <c r="Q192" s="51"/>
      <c r="R192" s="52"/>
    </row>
    <row r="193" spans="14:18" x14ac:dyDescent="0.35">
      <c r="N193" s="51"/>
      <c r="O193" s="51"/>
      <c r="P193" s="51"/>
      <c r="Q193" s="51"/>
      <c r="R193" s="52"/>
    </row>
    <row r="194" spans="14:18" x14ac:dyDescent="0.35">
      <c r="N194" s="51"/>
      <c r="O194" s="51"/>
      <c r="P194" s="51"/>
      <c r="Q194" s="51"/>
      <c r="R194" s="52"/>
    </row>
    <row r="195" spans="14:18" x14ac:dyDescent="0.35">
      <c r="N195" s="51"/>
      <c r="O195" s="51"/>
      <c r="P195" s="51"/>
      <c r="Q195" s="51"/>
      <c r="R195" s="52"/>
    </row>
    <row r="196" spans="14:18" x14ac:dyDescent="0.35">
      <c r="N196" s="51"/>
      <c r="O196" s="51"/>
      <c r="P196" s="51"/>
      <c r="Q196" s="51"/>
      <c r="R196" s="52"/>
    </row>
    <row r="197" spans="14:18" x14ac:dyDescent="0.35">
      <c r="N197" s="51"/>
      <c r="O197" s="51"/>
      <c r="P197" s="51"/>
      <c r="Q197" s="51"/>
      <c r="R197" s="52"/>
    </row>
    <row r="198" spans="14:18" x14ac:dyDescent="0.35">
      <c r="N198" s="51"/>
      <c r="O198" s="51"/>
      <c r="P198" s="51"/>
      <c r="Q198" s="51"/>
      <c r="R198" s="52"/>
    </row>
    <row r="199" spans="14:18" x14ac:dyDescent="0.35">
      <c r="N199" s="51"/>
      <c r="O199" s="51"/>
      <c r="P199" s="51"/>
      <c r="Q199" s="51"/>
      <c r="R199" s="52"/>
    </row>
    <row r="200" spans="14:18" x14ac:dyDescent="0.35">
      <c r="N200" s="51"/>
      <c r="O200" s="51"/>
      <c r="P200" s="51"/>
      <c r="Q200" s="51"/>
      <c r="R200" s="52"/>
    </row>
    <row r="201" spans="14:18" x14ac:dyDescent="0.35">
      <c r="N201" s="51"/>
      <c r="O201" s="51"/>
      <c r="P201" s="51"/>
      <c r="Q201" s="51"/>
      <c r="R201" s="52"/>
    </row>
    <row r="202" spans="14:18" x14ac:dyDescent="0.35">
      <c r="N202" s="51"/>
      <c r="O202" s="51"/>
      <c r="P202" s="51"/>
      <c r="Q202" s="51"/>
      <c r="R202" s="52"/>
    </row>
    <row r="203" spans="14:18" x14ac:dyDescent="0.35">
      <c r="N203" s="51"/>
      <c r="O203" s="51"/>
      <c r="P203" s="51"/>
      <c r="Q203" s="51"/>
      <c r="R203" s="52"/>
    </row>
    <row r="204" spans="14:18" x14ac:dyDescent="0.35">
      <c r="N204" s="51"/>
      <c r="O204" s="51"/>
      <c r="P204" s="51"/>
      <c r="Q204" s="51"/>
      <c r="R204" s="52"/>
    </row>
    <row r="205" spans="14:18" x14ac:dyDescent="0.35">
      <c r="N205" s="51"/>
      <c r="O205" s="51"/>
      <c r="P205" s="51"/>
      <c r="Q205" s="51"/>
      <c r="R205" s="52"/>
    </row>
    <row r="206" spans="14:18" x14ac:dyDescent="0.35">
      <c r="N206" s="51"/>
      <c r="O206" s="51"/>
      <c r="P206" s="51"/>
      <c r="Q206" s="51"/>
      <c r="R206" s="52"/>
    </row>
    <row r="207" spans="14:18" x14ac:dyDescent="0.35">
      <c r="N207" s="51"/>
      <c r="O207" s="51"/>
      <c r="P207" s="51"/>
      <c r="Q207" s="51"/>
      <c r="R207" s="52"/>
    </row>
    <row r="208" spans="14:18" x14ac:dyDescent="0.35">
      <c r="N208" s="51"/>
      <c r="O208" s="51"/>
      <c r="P208" s="51"/>
      <c r="Q208" s="51"/>
      <c r="R208" s="52"/>
    </row>
    <row r="209" spans="14:18" x14ac:dyDescent="0.35">
      <c r="N209" s="51"/>
      <c r="O209" s="51"/>
      <c r="P209" s="51"/>
      <c r="Q209" s="51"/>
      <c r="R209" s="52"/>
    </row>
    <row r="210" spans="14:18" x14ac:dyDescent="0.35">
      <c r="N210" s="51"/>
      <c r="O210" s="51"/>
      <c r="P210" s="51"/>
      <c r="Q210" s="51"/>
      <c r="R210" s="52"/>
    </row>
    <row r="211" spans="14:18" x14ac:dyDescent="0.35">
      <c r="N211" s="51"/>
      <c r="O211" s="51"/>
      <c r="P211" s="51"/>
      <c r="Q211" s="51"/>
      <c r="R211" s="52"/>
    </row>
    <row r="212" spans="14:18" x14ac:dyDescent="0.35">
      <c r="N212" s="51"/>
      <c r="O212" s="51"/>
      <c r="P212" s="51"/>
      <c r="Q212" s="51"/>
      <c r="R212" s="52"/>
    </row>
    <row r="213" spans="14:18" x14ac:dyDescent="0.35">
      <c r="N213" s="51"/>
      <c r="O213" s="51"/>
      <c r="P213" s="51"/>
      <c r="Q213" s="51"/>
      <c r="R213" s="52"/>
    </row>
    <row r="214" spans="14:18" x14ac:dyDescent="0.35">
      <c r="N214" s="51"/>
      <c r="O214" s="51"/>
      <c r="P214" s="51"/>
      <c r="Q214" s="51"/>
      <c r="R214" s="52"/>
    </row>
    <row r="215" spans="14:18" x14ac:dyDescent="0.35">
      <c r="N215" s="51"/>
      <c r="O215" s="51"/>
      <c r="P215" s="51"/>
      <c r="Q215" s="51"/>
      <c r="R215" s="52"/>
    </row>
    <row r="216" spans="14:18" x14ac:dyDescent="0.35">
      <c r="N216" s="51"/>
      <c r="O216" s="51"/>
      <c r="P216" s="51"/>
      <c r="Q216" s="51"/>
      <c r="R216" s="52"/>
    </row>
    <row r="217" spans="14:18" x14ac:dyDescent="0.35">
      <c r="N217" s="51"/>
      <c r="O217" s="51"/>
      <c r="P217" s="51"/>
      <c r="Q217" s="51"/>
      <c r="R217" s="52"/>
    </row>
    <row r="218" spans="14:18" x14ac:dyDescent="0.35">
      <c r="N218" s="51"/>
      <c r="O218" s="51"/>
      <c r="P218" s="51"/>
      <c r="Q218" s="51"/>
      <c r="R218" s="52"/>
    </row>
    <row r="219" spans="14:18" x14ac:dyDescent="0.35">
      <c r="N219" s="51"/>
      <c r="O219" s="51"/>
      <c r="P219" s="51"/>
      <c r="Q219" s="51"/>
      <c r="R219" s="52"/>
    </row>
    <row r="220" spans="14:18" x14ac:dyDescent="0.35">
      <c r="N220" s="51"/>
      <c r="O220" s="51"/>
      <c r="P220" s="51"/>
      <c r="Q220" s="51"/>
      <c r="R220" s="52"/>
    </row>
    <row r="221" spans="14:18" x14ac:dyDescent="0.35">
      <c r="N221" s="51"/>
      <c r="O221" s="51"/>
      <c r="P221" s="51"/>
      <c r="Q221" s="51"/>
      <c r="R221" s="52"/>
    </row>
    <row r="222" spans="14:18" x14ac:dyDescent="0.35">
      <c r="N222" s="51"/>
      <c r="O222" s="51"/>
      <c r="P222" s="51"/>
      <c r="Q222" s="51"/>
      <c r="R222" s="52"/>
    </row>
    <row r="223" spans="14:18" x14ac:dyDescent="0.35">
      <c r="N223" s="51"/>
      <c r="O223" s="51"/>
      <c r="P223" s="51"/>
      <c r="Q223" s="51"/>
      <c r="R223" s="52"/>
    </row>
    <row r="224" spans="14:18" x14ac:dyDescent="0.35">
      <c r="N224" s="51"/>
      <c r="O224" s="51"/>
      <c r="P224" s="51"/>
      <c r="Q224" s="51"/>
      <c r="R224" s="52"/>
    </row>
    <row r="225" spans="14:18" x14ac:dyDescent="0.35">
      <c r="N225" s="51"/>
      <c r="O225" s="51"/>
      <c r="P225" s="51"/>
      <c r="Q225" s="51"/>
      <c r="R225" s="52"/>
    </row>
    <row r="226" spans="14:18" x14ac:dyDescent="0.35">
      <c r="N226" s="51"/>
      <c r="O226" s="51"/>
      <c r="P226" s="51"/>
      <c r="Q226" s="51"/>
      <c r="R226" s="52"/>
    </row>
    <row r="227" spans="14:18" x14ac:dyDescent="0.35">
      <c r="N227" s="51"/>
      <c r="O227" s="51"/>
      <c r="P227" s="51"/>
      <c r="Q227" s="51"/>
      <c r="R227" s="52"/>
    </row>
    <row r="228" spans="14:18" x14ac:dyDescent="0.35">
      <c r="N228" s="51"/>
      <c r="O228" s="51"/>
      <c r="P228" s="51"/>
      <c r="Q228" s="51"/>
      <c r="R228" s="52"/>
    </row>
    <row r="229" spans="14:18" x14ac:dyDescent="0.35">
      <c r="N229" s="51"/>
      <c r="O229" s="51"/>
      <c r="P229" s="51"/>
      <c r="Q229" s="51"/>
      <c r="R229" s="52"/>
    </row>
    <row r="230" spans="14:18" x14ac:dyDescent="0.35">
      <c r="N230" s="51"/>
      <c r="O230" s="51"/>
      <c r="P230" s="51"/>
      <c r="Q230" s="51"/>
      <c r="R230" s="52"/>
    </row>
    <row r="231" spans="14:18" x14ac:dyDescent="0.35">
      <c r="N231" s="51"/>
      <c r="O231" s="51"/>
      <c r="P231" s="51"/>
      <c r="Q231" s="51"/>
      <c r="R231" s="52"/>
    </row>
    <row r="232" spans="14:18" x14ac:dyDescent="0.35">
      <c r="N232" s="51"/>
      <c r="O232" s="51"/>
      <c r="P232" s="51"/>
      <c r="Q232" s="51"/>
      <c r="R232" s="52"/>
    </row>
    <row r="233" spans="14:18" x14ac:dyDescent="0.35">
      <c r="N233" s="51"/>
      <c r="O233" s="51"/>
      <c r="P233" s="51"/>
      <c r="Q233" s="51"/>
      <c r="R233" s="52"/>
    </row>
    <row r="234" spans="14:18" x14ac:dyDescent="0.35">
      <c r="N234" s="51"/>
      <c r="O234" s="51"/>
      <c r="P234" s="51"/>
      <c r="Q234" s="51"/>
      <c r="R234" s="52"/>
    </row>
    <row r="235" spans="14:18" x14ac:dyDescent="0.35">
      <c r="N235" s="51"/>
      <c r="O235" s="51"/>
      <c r="P235" s="51"/>
      <c r="Q235" s="51"/>
      <c r="R235" s="52"/>
    </row>
    <row r="236" spans="14:18" x14ac:dyDescent="0.35">
      <c r="N236" s="51"/>
      <c r="O236" s="51"/>
      <c r="P236" s="51"/>
      <c r="Q236" s="51"/>
      <c r="R236" s="52"/>
    </row>
    <row r="237" spans="14:18" x14ac:dyDescent="0.35">
      <c r="N237" s="51"/>
      <c r="O237" s="51"/>
      <c r="P237" s="51"/>
      <c r="Q237" s="51"/>
      <c r="R237" s="52"/>
    </row>
    <row r="238" spans="14:18" x14ac:dyDescent="0.35">
      <c r="N238" s="51"/>
      <c r="O238" s="51"/>
      <c r="P238" s="51"/>
      <c r="Q238" s="51"/>
      <c r="R238" s="52"/>
    </row>
    <row r="239" spans="14:18" x14ac:dyDescent="0.35">
      <c r="N239" s="51"/>
      <c r="O239" s="51"/>
      <c r="P239" s="51"/>
      <c r="Q239" s="51"/>
      <c r="R239" s="52"/>
    </row>
    <row r="240" spans="14:18" x14ac:dyDescent="0.35">
      <c r="N240" s="51"/>
      <c r="O240" s="51"/>
      <c r="P240" s="51"/>
      <c r="Q240" s="51"/>
      <c r="R240" s="52"/>
    </row>
    <row r="241" spans="14:18" x14ac:dyDescent="0.35">
      <c r="N241" s="51"/>
      <c r="O241" s="51"/>
      <c r="P241" s="51"/>
      <c r="Q241" s="51"/>
      <c r="R241" s="52"/>
    </row>
    <row r="242" spans="14:18" x14ac:dyDescent="0.35">
      <c r="N242" s="51"/>
      <c r="O242" s="51"/>
      <c r="P242" s="51"/>
      <c r="Q242" s="51"/>
      <c r="R242" s="52"/>
    </row>
    <row r="243" spans="14:18" x14ac:dyDescent="0.35">
      <c r="N243" s="51"/>
      <c r="O243" s="51"/>
      <c r="P243" s="51"/>
      <c r="Q243" s="51"/>
      <c r="R243" s="52"/>
    </row>
    <row r="244" spans="14:18" x14ac:dyDescent="0.35">
      <c r="N244" s="51"/>
      <c r="O244" s="51"/>
      <c r="P244" s="51"/>
      <c r="Q244" s="51"/>
      <c r="R244" s="52"/>
    </row>
    <row r="245" spans="14:18" x14ac:dyDescent="0.35">
      <c r="N245" s="51"/>
      <c r="O245" s="51"/>
      <c r="P245" s="51"/>
      <c r="Q245" s="51"/>
      <c r="R245" s="52"/>
    </row>
    <row r="246" spans="14:18" x14ac:dyDescent="0.35">
      <c r="N246" s="51"/>
      <c r="O246" s="51"/>
      <c r="P246" s="51"/>
      <c r="Q246" s="51"/>
      <c r="R246" s="52"/>
    </row>
    <row r="247" spans="14:18" x14ac:dyDescent="0.35">
      <c r="N247" s="51"/>
      <c r="O247" s="51"/>
      <c r="P247" s="51"/>
      <c r="Q247" s="51"/>
      <c r="R247" s="52"/>
    </row>
    <row r="248" spans="14:18" x14ac:dyDescent="0.35">
      <c r="N248" s="51"/>
      <c r="O248" s="51"/>
      <c r="P248" s="51"/>
      <c r="Q248" s="51"/>
      <c r="R248" s="52"/>
    </row>
    <row r="249" spans="14:18" x14ac:dyDescent="0.35">
      <c r="N249" s="51"/>
      <c r="O249" s="51"/>
      <c r="P249" s="51"/>
      <c r="Q249" s="51"/>
      <c r="R249" s="52"/>
    </row>
    <row r="250" spans="14:18" x14ac:dyDescent="0.35">
      <c r="N250" s="51"/>
      <c r="O250" s="51"/>
      <c r="P250" s="51"/>
      <c r="Q250" s="51"/>
      <c r="R250" s="52"/>
    </row>
    <row r="251" spans="14:18" x14ac:dyDescent="0.35">
      <c r="N251" s="51"/>
      <c r="O251" s="51"/>
      <c r="P251" s="51"/>
      <c r="Q251" s="51"/>
      <c r="R251" s="52"/>
    </row>
    <row r="252" spans="14:18" x14ac:dyDescent="0.35">
      <c r="N252" s="51"/>
      <c r="O252" s="51"/>
      <c r="P252" s="51"/>
      <c r="Q252" s="51"/>
      <c r="R252" s="52"/>
    </row>
    <row r="253" spans="14:18" x14ac:dyDescent="0.35">
      <c r="N253" s="51"/>
      <c r="O253" s="51"/>
      <c r="P253" s="51"/>
      <c r="Q253" s="51"/>
      <c r="R253" s="52"/>
    </row>
    <row r="254" spans="14:18" x14ac:dyDescent="0.35">
      <c r="N254" s="51"/>
      <c r="O254" s="51"/>
      <c r="P254" s="51"/>
      <c r="Q254" s="51"/>
      <c r="R254" s="52"/>
    </row>
    <row r="255" spans="14:18" x14ac:dyDescent="0.35">
      <c r="N255" s="51"/>
      <c r="O255" s="51"/>
      <c r="P255" s="51"/>
      <c r="Q255" s="51"/>
      <c r="R255" s="52"/>
    </row>
    <row r="256" spans="14:18" x14ac:dyDescent="0.35">
      <c r="N256" s="51"/>
      <c r="O256" s="51"/>
      <c r="P256" s="51"/>
      <c r="Q256" s="51"/>
      <c r="R256" s="52"/>
    </row>
    <row r="257" spans="14:18" x14ac:dyDescent="0.35">
      <c r="N257" s="51"/>
      <c r="O257" s="51"/>
      <c r="P257" s="51"/>
      <c r="Q257" s="51"/>
      <c r="R257" s="52"/>
    </row>
    <row r="258" spans="14:18" x14ac:dyDescent="0.35">
      <c r="N258" s="51"/>
      <c r="O258" s="51"/>
      <c r="P258" s="51"/>
      <c r="Q258" s="51"/>
      <c r="R258" s="52"/>
    </row>
    <row r="259" spans="14:18" x14ac:dyDescent="0.35">
      <c r="N259" s="51"/>
      <c r="O259" s="51"/>
      <c r="P259" s="51"/>
      <c r="Q259" s="51"/>
      <c r="R259" s="52"/>
    </row>
    <row r="260" spans="14:18" x14ac:dyDescent="0.35">
      <c r="N260" s="51"/>
      <c r="O260" s="51"/>
      <c r="P260" s="51"/>
      <c r="Q260" s="51"/>
      <c r="R260" s="52"/>
    </row>
    <row r="261" spans="14:18" x14ac:dyDescent="0.35">
      <c r="N261" s="51"/>
      <c r="O261" s="51"/>
      <c r="P261" s="51"/>
      <c r="Q261" s="51"/>
      <c r="R261" s="52"/>
    </row>
    <row r="262" spans="14:18" x14ac:dyDescent="0.35">
      <c r="N262" s="51"/>
      <c r="O262" s="51"/>
      <c r="P262" s="51"/>
      <c r="Q262" s="51"/>
      <c r="R262" s="52"/>
    </row>
    <row r="263" spans="14:18" x14ac:dyDescent="0.35">
      <c r="N263" s="51"/>
      <c r="O263" s="51"/>
      <c r="P263" s="51"/>
      <c r="Q263" s="51"/>
      <c r="R263" s="52"/>
    </row>
    <row r="264" spans="14:18" x14ac:dyDescent="0.35">
      <c r="N264" s="51"/>
      <c r="O264" s="51"/>
      <c r="P264" s="51"/>
      <c r="Q264" s="51"/>
      <c r="R264" s="52"/>
    </row>
    <row r="265" spans="14:18" x14ac:dyDescent="0.35">
      <c r="N265" s="51"/>
      <c r="O265" s="51"/>
      <c r="P265" s="51"/>
      <c r="Q265" s="51"/>
      <c r="R265" s="52"/>
    </row>
    <row r="266" spans="14:18" x14ac:dyDescent="0.35">
      <c r="N266" s="51"/>
      <c r="O266" s="51"/>
      <c r="P266" s="51"/>
      <c r="Q266" s="51"/>
      <c r="R266" s="52"/>
    </row>
    <row r="267" spans="14:18" x14ac:dyDescent="0.35">
      <c r="N267" s="51"/>
      <c r="O267" s="51"/>
      <c r="P267" s="51"/>
      <c r="Q267" s="51"/>
      <c r="R267" s="52"/>
    </row>
    <row r="268" spans="14:18" x14ac:dyDescent="0.35">
      <c r="N268" s="51"/>
      <c r="O268" s="51"/>
      <c r="P268" s="51"/>
      <c r="Q268" s="51"/>
      <c r="R268" s="52"/>
    </row>
    <row r="269" spans="14:18" x14ac:dyDescent="0.35">
      <c r="N269" s="51"/>
      <c r="O269" s="51"/>
      <c r="P269" s="51"/>
      <c r="Q269" s="51"/>
      <c r="R269" s="52"/>
    </row>
    <row r="270" spans="14:18" x14ac:dyDescent="0.35">
      <c r="N270" s="51"/>
      <c r="O270" s="51"/>
      <c r="P270" s="51"/>
      <c r="Q270" s="51"/>
      <c r="R270" s="52"/>
    </row>
    <row r="271" spans="14:18" x14ac:dyDescent="0.35">
      <c r="N271" s="51"/>
      <c r="O271" s="51"/>
      <c r="P271" s="51"/>
      <c r="Q271" s="51"/>
      <c r="R271" s="52"/>
    </row>
    <row r="272" spans="14:18" x14ac:dyDescent="0.35">
      <c r="N272" s="51"/>
      <c r="O272" s="51"/>
      <c r="P272" s="51"/>
      <c r="Q272" s="51"/>
      <c r="R272" s="52"/>
    </row>
    <row r="273" spans="14:18" x14ac:dyDescent="0.35">
      <c r="N273" s="51"/>
      <c r="O273" s="51"/>
      <c r="P273" s="51"/>
      <c r="Q273" s="51"/>
      <c r="R273" s="52"/>
    </row>
    <row r="274" spans="14:18" x14ac:dyDescent="0.35">
      <c r="N274" s="51"/>
      <c r="O274" s="51"/>
      <c r="P274" s="51"/>
      <c r="Q274" s="51"/>
      <c r="R274" s="52"/>
    </row>
    <row r="275" spans="14:18" x14ac:dyDescent="0.35">
      <c r="N275" s="51"/>
      <c r="O275" s="51"/>
      <c r="P275" s="51"/>
      <c r="Q275" s="51"/>
      <c r="R275" s="52"/>
    </row>
    <row r="276" spans="14:18" x14ac:dyDescent="0.35">
      <c r="N276" s="51"/>
      <c r="O276" s="51"/>
      <c r="P276" s="51"/>
      <c r="Q276" s="51"/>
      <c r="R276" s="52"/>
    </row>
    <row r="277" spans="14:18" x14ac:dyDescent="0.35">
      <c r="N277" s="51"/>
      <c r="O277" s="51"/>
      <c r="P277" s="51"/>
      <c r="Q277" s="51"/>
      <c r="R277" s="52"/>
    </row>
    <row r="278" spans="14:18" x14ac:dyDescent="0.35">
      <c r="N278" s="51"/>
      <c r="O278" s="51"/>
      <c r="P278" s="51"/>
      <c r="Q278" s="51"/>
      <c r="R278" s="52"/>
    </row>
    <row r="279" spans="14:18" x14ac:dyDescent="0.35">
      <c r="N279" s="51"/>
      <c r="O279" s="51"/>
      <c r="P279" s="51"/>
      <c r="Q279" s="51"/>
      <c r="R279" s="52"/>
    </row>
    <row r="280" spans="14:18" x14ac:dyDescent="0.35">
      <c r="N280" s="51"/>
      <c r="O280" s="51"/>
      <c r="P280" s="51"/>
      <c r="Q280" s="51"/>
      <c r="R280" s="52"/>
    </row>
    <row r="281" spans="14:18" x14ac:dyDescent="0.35">
      <c r="N281" s="51"/>
      <c r="O281" s="51"/>
      <c r="P281" s="51"/>
      <c r="Q281" s="51"/>
      <c r="R281" s="52"/>
    </row>
    <row r="282" spans="14:18" x14ac:dyDescent="0.35">
      <c r="N282" s="51"/>
      <c r="O282" s="51"/>
      <c r="P282" s="51"/>
      <c r="Q282" s="51"/>
      <c r="R282" s="52"/>
    </row>
    <row r="283" spans="14:18" x14ac:dyDescent="0.35">
      <c r="N283" s="51"/>
      <c r="O283" s="51"/>
      <c r="P283" s="51"/>
      <c r="Q283" s="51"/>
      <c r="R283" s="52"/>
    </row>
    <row r="284" spans="14:18" x14ac:dyDescent="0.35">
      <c r="N284" s="51"/>
      <c r="O284" s="51"/>
      <c r="P284" s="51"/>
      <c r="Q284" s="51"/>
      <c r="R284" s="52"/>
    </row>
    <row r="285" spans="14:18" x14ac:dyDescent="0.35">
      <c r="N285" s="51"/>
      <c r="O285" s="51"/>
      <c r="P285" s="51"/>
      <c r="Q285" s="51"/>
      <c r="R285" s="52"/>
    </row>
    <row r="286" spans="14:18" x14ac:dyDescent="0.35">
      <c r="N286" s="51"/>
      <c r="O286" s="51"/>
      <c r="P286" s="51"/>
      <c r="Q286" s="51"/>
      <c r="R286" s="52"/>
    </row>
    <row r="287" spans="14:18" x14ac:dyDescent="0.35">
      <c r="N287" s="51"/>
      <c r="O287" s="51"/>
      <c r="P287" s="51"/>
      <c r="Q287" s="51"/>
      <c r="R287" s="52"/>
    </row>
    <row r="288" spans="14:18" x14ac:dyDescent="0.35">
      <c r="N288" s="51"/>
      <c r="O288" s="51"/>
      <c r="P288" s="51"/>
      <c r="Q288" s="51"/>
      <c r="R288" s="52"/>
    </row>
    <row r="289" spans="14:18" x14ac:dyDescent="0.35">
      <c r="N289" s="51"/>
      <c r="O289" s="51"/>
      <c r="P289" s="51"/>
      <c r="Q289" s="51"/>
      <c r="R289" s="52"/>
    </row>
    <row r="290" spans="14:18" x14ac:dyDescent="0.35">
      <c r="N290" s="51"/>
      <c r="O290" s="51"/>
      <c r="P290" s="51"/>
      <c r="Q290" s="51"/>
      <c r="R290" s="52"/>
    </row>
    <row r="291" spans="14:18" x14ac:dyDescent="0.35">
      <c r="N291" s="51"/>
      <c r="O291" s="51"/>
      <c r="P291" s="51"/>
      <c r="Q291" s="51"/>
      <c r="R291" s="52"/>
    </row>
    <row r="292" spans="14:18" x14ac:dyDescent="0.35">
      <c r="N292" s="51"/>
      <c r="O292" s="51"/>
      <c r="P292" s="51"/>
      <c r="Q292" s="51"/>
      <c r="R292" s="52"/>
    </row>
    <row r="293" spans="14:18" x14ac:dyDescent="0.35">
      <c r="N293" s="51"/>
      <c r="O293" s="51"/>
      <c r="P293" s="51"/>
      <c r="Q293" s="51"/>
      <c r="R293" s="52"/>
    </row>
    <row r="294" spans="14:18" x14ac:dyDescent="0.35">
      <c r="N294" s="51"/>
      <c r="O294" s="51"/>
      <c r="P294" s="51"/>
      <c r="Q294" s="51"/>
      <c r="R294" s="52"/>
    </row>
    <row r="295" spans="14:18" x14ac:dyDescent="0.35">
      <c r="N295" s="51"/>
      <c r="O295" s="51"/>
      <c r="P295" s="51"/>
      <c r="Q295" s="51"/>
      <c r="R295" s="52"/>
    </row>
    <row r="296" spans="14:18" x14ac:dyDescent="0.35">
      <c r="N296" s="51"/>
      <c r="O296" s="51"/>
      <c r="P296" s="51"/>
      <c r="Q296" s="51"/>
      <c r="R296" s="52"/>
    </row>
    <row r="297" spans="14:18" x14ac:dyDescent="0.35">
      <c r="N297" s="51"/>
      <c r="O297" s="51"/>
      <c r="P297" s="51"/>
      <c r="Q297" s="51"/>
      <c r="R297" s="52"/>
    </row>
    <row r="298" spans="14:18" x14ac:dyDescent="0.35">
      <c r="N298" s="51"/>
      <c r="O298" s="51"/>
      <c r="P298" s="51"/>
      <c r="Q298" s="51"/>
      <c r="R298" s="52"/>
    </row>
    <row r="299" spans="14:18" x14ac:dyDescent="0.35">
      <c r="N299" s="51"/>
      <c r="O299" s="51"/>
      <c r="P299" s="51"/>
      <c r="Q299" s="51"/>
      <c r="R299" s="52"/>
    </row>
    <row r="300" spans="14:18" x14ac:dyDescent="0.35">
      <c r="N300" s="51"/>
      <c r="O300" s="51"/>
      <c r="P300" s="51"/>
      <c r="Q300" s="51"/>
      <c r="R300" s="52"/>
    </row>
    <row r="301" spans="14:18" x14ac:dyDescent="0.35">
      <c r="N301" s="51"/>
      <c r="O301" s="51"/>
      <c r="P301" s="51"/>
      <c r="Q301" s="51"/>
      <c r="R301" s="52"/>
    </row>
    <row r="302" spans="14:18" x14ac:dyDescent="0.35">
      <c r="N302" s="51"/>
      <c r="O302" s="51"/>
      <c r="P302" s="51"/>
      <c r="Q302" s="51"/>
      <c r="R302" s="52"/>
    </row>
    <row r="303" spans="14:18" x14ac:dyDescent="0.35">
      <c r="N303" s="51"/>
      <c r="O303" s="51"/>
      <c r="P303" s="51"/>
      <c r="Q303" s="51"/>
      <c r="R303" s="52"/>
    </row>
    <row r="304" spans="14:18" x14ac:dyDescent="0.35">
      <c r="N304" s="51"/>
      <c r="O304" s="51"/>
      <c r="P304" s="51"/>
      <c r="Q304" s="51"/>
      <c r="R304" s="52"/>
    </row>
    <row r="305" spans="14:18" x14ac:dyDescent="0.35">
      <c r="N305" s="51"/>
      <c r="O305" s="51"/>
      <c r="P305" s="51"/>
      <c r="Q305" s="51"/>
      <c r="R305" s="52"/>
    </row>
    <row r="306" spans="14:18" x14ac:dyDescent="0.35">
      <c r="N306" s="51"/>
      <c r="O306" s="51"/>
      <c r="P306" s="51"/>
      <c r="Q306" s="51"/>
      <c r="R306" s="52"/>
    </row>
    <row r="307" spans="14:18" x14ac:dyDescent="0.35">
      <c r="N307" s="51"/>
      <c r="O307" s="51"/>
      <c r="P307" s="51"/>
      <c r="Q307" s="51"/>
      <c r="R307" s="52"/>
    </row>
    <row r="308" spans="14:18" x14ac:dyDescent="0.35">
      <c r="N308" s="51"/>
      <c r="O308" s="51"/>
      <c r="P308" s="51"/>
      <c r="Q308" s="51"/>
      <c r="R308" s="52"/>
    </row>
    <row r="309" spans="14:18" x14ac:dyDescent="0.35">
      <c r="N309" s="51"/>
      <c r="O309" s="51"/>
      <c r="P309" s="51"/>
      <c r="Q309" s="51"/>
      <c r="R309" s="52"/>
    </row>
    <row r="310" spans="14:18" x14ac:dyDescent="0.35">
      <c r="N310" s="51"/>
      <c r="O310" s="51"/>
      <c r="P310" s="51"/>
      <c r="Q310" s="51"/>
      <c r="R310" s="52"/>
    </row>
    <row r="311" spans="14:18" x14ac:dyDescent="0.35">
      <c r="N311" s="51"/>
      <c r="O311" s="51"/>
      <c r="P311" s="51"/>
      <c r="Q311" s="51"/>
      <c r="R311" s="52"/>
    </row>
    <row r="312" spans="14:18" x14ac:dyDescent="0.35">
      <c r="N312" s="51"/>
      <c r="O312" s="51"/>
      <c r="P312" s="51"/>
      <c r="Q312" s="51"/>
      <c r="R312" s="52"/>
    </row>
    <row r="313" spans="14:18" x14ac:dyDescent="0.35">
      <c r="N313" s="51"/>
      <c r="O313" s="51"/>
      <c r="P313" s="51"/>
      <c r="Q313" s="51"/>
      <c r="R313" s="52"/>
    </row>
    <row r="314" spans="14:18" x14ac:dyDescent="0.35">
      <c r="N314" s="51"/>
      <c r="O314" s="51"/>
      <c r="P314" s="51"/>
      <c r="Q314" s="51"/>
      <c r="R314" s="52"/>
    </row>
    <row r="315" spans="14:18" x14ac:dyDescent="0.35">
      <c r="N315" s="51"/>
      <c r="O315" s="51"/>
      <c r="P315" s="51"/>
      <c r="Q315" s="51"/>
      <c r="R315" s="52"/>
    </row>
    <row r="316" spans="14:18" x14ac:dyDescent="0.35">
      <c r="N316" s="51"/>
      <c r="O316" s="51"/>
      <c r="P316" s="51"/>
      <c r="Q316" s="51"/>
      <c r="R316" s="52"/>
    </row>
    <row r="317" spans="14:18" x14ac:dyDescent="0.35">
      <c r="N317" s="51"/>
      <c r="O317" s="51"/>
      <c r="P317" s="51"/>
      <c r="Q317" s="51"/>
      <c r="R317" s="52"/>
    </row>
    <row r="318" spans="14:18" x14ac:dyDescent="0.35">
      <c r="N318" s="51"/>
      <c r="O318" s="51"/>
      <c r="P318" s="51"/>
      <c r="Q318" s="51"/>
      <c r="R318" s="52"/>
    </row>
    <row r="319" spans="14:18" x14ac:dyDescent="0.35">
      <c r="N319" s="51"/>
      <c r="O319" s="51"/>
      <c r="P319" s="51"/>
      <c r="Q319" s="51"/>
      <c r="R319" s="52"/>
    </row>
    <row r="320" spans="14:18" x14ac:dyDescent="0.35">
      <c r="N320" s="51"/>
      <c r="O320" s="51"/>
      <c r="P320" s="51"/>
      <c r="Q320" s="51"/>
      <c r="R320" s="52"/>
    </row>
    <row r="321" spans="14:18" x14ac:dyDescent="0.35">
      <c r="N321" s="51"/>
      <c r="O321" s="51"/>
      <c r="P321" s="51"/>
      <c r="Q321" s="51"/>
      <c r="R321" s="52"/>
    </row>
    <row r="322" spans="14:18" x14ac:dyDescent="0.35">
      <c r="N322" s="51"/>
      <c r="O322" s="51"/>
      <c r="P322" s="51"/>
      <c r="Q322" s="51"/>
      <c r="R322" s="52"/>
    </row>
    <row r="323" spans="14:18" x14ac:dyDescent="0.35">
      <c r="N323" s="51"/>
      <c r="O323" s="51"/>
      <c r="P323" s="51"/>
      <c r="Q323" s="51"/>
      <c r="R323" s="52"/>
    </row>
    <row r="324" spans="14:18" x14ac:dyDescent="0.35">
      <c r="N324" s="51"/>
      <c r="O324" s="51"/>
      <c r="P324" s="51"/>
      <c r="Q324" s="51"/>
      <c r="R324" s="52"/>
    </row>
    <row r="325" spans="14:18" x14ac:dyDescent="0.35">
      <c r="N325" s="51"/>
      <c r="O325" s="51"/>
      <c r="P325" s="51"/>
      <c r="Q325" s="51"/>
      <c r="R325" s="52"/>
    </row>
    <row r="326" spans="14:18" x14ac:dyDescent="0.35">
      <c r="N326" s="51"/>
      <c r="O326" s="51"/>
      <c r="P326" s="51"/>
      <c r="Q326" s="51"/>
      <c r="R326" s="52"/>
    </row>
    <row r="327" spans="14:18" x14ac:dyDescent="0.35">
      <c r="N327" s="51"/>
      <c r="O327" s="51"/>
      <c r="P327" s="51"/>
      <c r="Q327" s="51"/>
      <c r="R327" s="52"/>
    </row>
    <row r="328" spans="14:18" x14ac:dyDescent="0.35">
      <c r="N328" s="51"/>
      <c r="O328" s="51"/>
      <c r="P328" s="51"/>
      <c r="Q328" s="51"/>
      <c r="R328" s="52"/>
    </row>
    <row r="329" spans="14:18" x14ac:dyDescent="0.35">
      <c r="N329" s="51"/>
      <c r="O329" s="51"/>
      <c r="P329" s="51"/>
      <c r="Q329" s="51"/>
      <c r="R329" s="52"/>
    </row>
    <row r="330" spans="14:18" x14ac:dyDescent="0.35">
      <c r="N330" s="51"/>
      <c r="O330" s="51"/>
      <c r="P330" s="51"/>
      <c r="Q330" s="51"/>
      <c r="R330" s="52"/>
    </row>
    <row r="331" spans="14:18" x14ac:dyDescent="0.35">
      <c r="N331" s="51"/>
      <c r="O331" s="51"/>
      <c r="P331" s="51"/>
      <c r="Q331" s="51"/>
      <c r="R331" s="52"/>
    </row>
    <row r="332" spans="14:18" x14ac:dyDescent="0.35">
      <c r="N332" s="51"/>
      <c r="O332" s="51"/>
      <c r="P332" s="51"/>
      <c r="Q332" s="51"/>
      <c r="R332" s="52"/>
    </row>
    <row r="333" spans="14:18" x14ac:dyDescent="0.35">
      <c r="N333" s="51"/>
      <c r="O333" s="51"/>
      <c r="P333" s="51"/>
      <c r="Q333" s="51"/>
      <c r="R333" s="52"/>
    </row>
    <row r="334" spans="14:18" x14ac:dyDescent="0.35">
      <c r="N334" s="51"/>
      <c r="O334" s="51"/>
      <c r="P334" s="51"/>
      <c r="Q334" s="51"/>
      <c r="R334" s="52"/>
    </row>
    <row r="335" spans="14:18" x14ac:dyDescent="0.35">
      <c r="N335" s="51"/>
      <c r="O335" s="51"/>
      <c r="P335" s="51"/>
      <c r="Q335" s="51"/>
      <c r="R335" s="52"/>
    </row>
    <row r="336" spans="14:18" x14ac:dyDescent="0.35">
      <c r="N336" s="51"/>
      <c r="O336" s="51"/>
      <c r="P336" s="51"/>
      <c r="Q336" s="51"/>
      <c r="R336" s="52"/>
    </row>
    <row r="337" spans="14:18" x14ac:dyDescent="0.35">
      <c r="N337" s="51"/>
      <c r="O337" s="51"/>
      <c r="P337" s="51"/>
      <c r="Q337" s="51"/>
      <c r="R337" s="52"/>
    </row>
    <row r="338" spans="14:18" x14ac:dyDescent="0.35">
      <c r="N338" s="51"/>
      <c r="O338" s="51"/>
      <c r="P338" s="51"/>
      <c r="Q338" s="51"/>
      <c r="R338" s="52"/>
    </row>
    <row r="339" spans="14:18" x14ac:dyDescent="0.35">
      <c r="N339" s="51"/>
      <c r="O339" s="51"/>
      <c r="P339" s="51"/>
      <c r="Q339" s="51"/>
      <c r="R339" s="52"/>
    </row>
    <row r="340" spans="14:18" x14ac:dyDescent="0.35">
      <c r="N340" s="51"/>
      <c r="O340" s="51"/>
      <c r="P340" s="51"/>
      <c r="Q340" s="51"/>
      <c r="R340" s="52"/>
    </row>
    <row r="341" spans="14:18" x14ac:dyDescent="0.35">
      <c r="N341" s="51"/>
      <c r="O341" s="51"/>
      <c r="P341" s="51"/>
      <c r="Q341" s="51"/>
      <c r="R341" s="52"/>
    </row>
    <row r="342" spans="14:18" x14ac:dyDescent="0.35">
      <c r="N342" s="51"/>
      <c r="O342" s="51"/>
      <c r="P342" s="51"/>
      <c r="Q342" s="51"/>
      <c r="R342" s="52"/>
    </row>
    <row r="343" spans="14:18" x14ac:dyDescent="0.35">
      <c r="N343" s="51"/>
      <c r="O343" s="51"/>
      <c r="P343" s="51"/>
      <c r="Q343" s="51"/>
      <c r="R343" s="52"/>
    </row>
    <row r="344" spans="14:18" x14ac:dyDescent="0.35">
      <c r="N344" s="51"/>
      <c r="O344" s="51"/>
      <c r="P344" s="51"/>
      <c r="Q344" s="51"/>
      <c r="R344" s="52"/>
    </row>
    <row r="345" spans="14:18" x14ac:dyDescent="0.35">
      <c r="N345" s="51"/>
      <c r="O345" s="51"/>
      <c r="P345" s="51"/>
      <c r="Q345" s="51"/>
      <c r="R345" s="52"/>
    </row>
    <row r="346" spans="14:18" x14ac:dyDescent="0.35">
      <c r="N346" s="51"/>
      <c r="O346" s="51"/>
      <c r="P346" s="51"/>
      <c r="Q346" s="51"/>
      <c r="R346" s="52"/>
    </row>
    <row r="347" spans="14:18" x14ac:dyDescent="0.35">
      <c r="N347" s="51"/>
      <c r="O347" s="51"/>
      <c r="P347" s="51"/>
      <c r="Q347" s="51"/>
      <c r="R347" s="52"/>
    </row>
    <row r="348" spans="14:18" x14ac:dyDescent="0.35">
      <c r="N348" s="51"/>
      <c r="O348" s="51"/>
      <c r="P348" s="51"/>
      <c r="Q348" s="51"/>
      <c r="R348" s="52"/>
    </row>
    <row r="349" spans="14:18" x14ac:dyDescent="0.35">
      <c r="N349" s="51"/>
      <c r="O349" s="51"/>
      <c r="P349" s="51"/>
      <c r="Q349" s="51"/>
      <c r="R349" s="52"/>
    </row>
    <row r="350" spans="14:18" x14ac:dyDescent="0.35">
      <c r="N350" s="51"/>
      <c r="O350" s="51"/>
      <c r="P350" s="51"/>
      <c r="Q350" s="51"/>
      <c r="R350" s="52"/>
    </row>
    <row r="351" spans="14:18" x14ac:dyDescent="0.35">
      <c r="N351" s="51"/>
      <c r="O351" s="51"/>
      <c r="P351" s="51"/>
      <c r="Q351" s="51"/>
      <c r="R351" s="52"/>
    </row>
    <row r="352" spans="14:18" x14ac:dyDescent="0.35">
      <c r="N352" s="51"/>
      <c r="O352" s="51"/>
      <c r="P352" s="51"/>
      <c r="Q352" s="51"/>
      <c r="R352" s="52"/>
    </row>
    <row r="353" spans="14:18" x14ac:dyDescent="0.35">
      <c r="N353" s="51"/>
      <c r="O353" s="51"/>
      <c r="P353" s="51"/>
      <c r="Q353" s="51"/>
      <c r="R353" s="52"/>
    </row>
    <row r="354" spans="14:18" x14ac:dyDescent="0.35">
      <c r="N354" s="51"/>
      <c r="O354" s="51"/>
      <c r="P354" s="51"/>
      <c r="Q354" s="51"/>
      <c r="R354" s="52"/>
    </row>
    <row r="355" spans="14:18" x14ac:dyDescent="0.35">
      <c r="N355" s="51"/>
      <c r="O355" s="51"/>
      <c r="P355" s="51"/>
      <c r="Q355" s="51"/>
      <c r="R355" s="52"/>
    </row>
    <row r="356" spans="14:18" x14ac:dyDescent="0.35">
      <c r="N356" s="51"/>
      <c r="O356" s="51"/>
      <c r="P356" s="51"/>
      <c r="Q356" s="51"/>
      <c r="R356" s="52"/>
    </row>
    <row r="357" spans="14:18" x14ac:dyDescent="0.35">
      <c r="N357" s="51"/>
      <c r="O357" s="51"/>
      <c r="P357" s="51"/>
      <c r="Q357" s="51"/>
      <c r="R357" s="52"/>
    </row>
    <row r="358" spans="14:18" x14ac:dyDescent="0.35">
      <c r="N358" s="51"/>
      <c r="O358" s="51"/>
      <c r="P358" s="51"/>
      <c r="Q358" s="51"/>
      <c r="R358" s="52"/>
    </row>
    <row r="359" spans="14:18" x14ac:dyDescent="0.35">
      <c r="N359" s="51"/>
      <c r="O359" s="51"/>
      <c r="P359" s="51"/>
      <c r="Q359" s="51"/>
      <c r="R359" s="52"/>
    </row>
    <row r="360" spans="14:18" x14ac:dyDescent="0.35">
      <c r="N360" s="51"/>
      <c r="O360" s="51"/>
      <c r="P360" s="51"/>
      <c r="Q360" s="51"/>
      <c r="R360" s="52"/>
    </row>
    <row r="361" spans="14:18" x14ac:dyDescent="0.35">
      <c r="N361" s="51"/>
      <c r="O361" s="51"/>
      <c r="P361" s="51"/>
      <c r="Q361" s="51"/>
      <c r="R361" s="52"/>
    </row>
    <row r="362" spans="14:18" x14ac:dyDescent="0.35">
      <c r="N362" s="51"/>
      <c r="O362" s="51"/>
      <c r="P362" s="51"/>
      <c r="Q362" s="51"/>
      <c r="R362" s="52"/>
    </row>
    <row r="363" spans="14:18" x14ac:dyDescent="0.35">
      <c r="N363" s="51"/>
      <c r="O363" s="51"/>
      <c r="P363" s="51"/>
      <c r="Q363" s="51"/>
      <c r="R363" s="52"/>
    </row>
    <row r="364" spans="14:18" x14ac:dyDescent="0.35">
      <c r="N364" s="51"/>
      <c r="O364" s="51"/>
      <c r="P364" s="51"/>
      <c r="Q364" s="51"/>
      <c r="R364" s="52"/>
    </row>
    <row r="365" spans="14:18" x14ac:dyDescent="0.35">
      <c r="N365" s="51"/>
      <c r="O365" s="51"/>
      <c r="P365" s="51"/>
      <c r="Q365" s="51"/>
      <c r="R365" s="52"/>
    </row>
    <row r="366" spans="14:18" x14ac:dyDescent="0.35">
      <c r="N366" s="51"/>
      <c r="O366" s="51"/>
      <c r="P366" s="51"/>
      <c r="Q366" s="51"/>
      <c r="R366" s="52"/>
    </row>
    <row r="367" spans="14:18" x14ac:dyDescent="0.35">
      <c r="N367" s="51"/>
      <c r="O367" s="51"/>
      <c r="P367" s="51"/>
      <c r="Q367" s="51"/>
      <c r="R367" s="52"/>
    </row>
    <row r="368" spans="14:18" x14ac:dyDescent="0.35">
      <c r="N368" s="51"/>
      <c r="O368" s="51"/>
      <c r="P368" s="51"/>
      <c r="Q368" s="51"/>
      <c r="R368" s="52"/>
    </row>
    <row r="369" spans="14:18" x14ac:dyDescent="0.35">
      <c r="N369" s="51"/>
      <c r="O369" s="51"/>
      <c r="P369" s="51"/>
      <c r="Q369" s="51"/>
      <c r="R369" s="52"/>
    </row>
    <row r="370" spans="14:18" x14ac:dyDescent="0.35">
      <c r="N370" s="51"/>
      <c r="O370" s="51"/>
      <c r="P370" s="51"/>
      <c r="Q370" s="51"/>
      <c r="R370" s="52"/>
    </row>
    <row r="371" spans="14:18" x14ac:dyDescent="0.35">
      <c r="N371" s="51"/>
      <c r="O371" s="51"/>
      <c r="P371" s="51"/>
      <c r="Q371" s="51"/>
      <c r="R371" s="52"/>
    </row>
    <row r="372" spans="14:18" x14ac:dyDescent="0.35">
      <c r="N372" s="51"/>
      <c r="O372" s="51"/>
      <c r="P372" s="51"/>
      <c r="Q372" s="51"/>
      <c r="R372" s="52"/>
    </row>
    <row r="373" spans="14:18" x14ac:dyDescent="0.35">
      <c r="N373" s="51"/>
      <c r="O373" s="51"/>
      <c r="P373" s="51"/>
      <c r="Q373" s="51"/>
      <c r="R373" s="52"/>
    </row>
    <row r="374" spans="14:18" x14ac:dyDescent="0.35">
      <c r="N374" s="51"/>
      <c r="O374" s="51"/>
      <c r="P374" s="51"/>
      <c r="Q374" s="51"/>
      <c r="R374" s="52"/>
    </row>
    <row r="375" spans="14:18" x14ac:dyDescent="0.35">
      <c r="N375" s="51"/>
      <c r="O375" s="51"/>
      <c r="P375" s="51"/>
      <c r="Q375" s="51"/>
      <c r="R375" s="52"/>
    </row>
    <row r="376" spans="14:18" x14ac:dyDescent="0.35">
      <c r="N376" s="51"/>
      <c r="O376" s="51"/>
      <c r="P376" s="51"/>
      <c r="Q376" s="51"/>
      <c r="R376" s="52"/>
    </row>
    <row r="377" spans="14:18" x14ac:dyDescent="0.35">
      <c r="N377" s="51"/>
      <c r="O377" s="51"/>
      <c r="P377" s="51"/>
      <c r="Q377" s="51"/>
      <c r="R377" s="52"/>
    </row>
    <row r="378" spans="14:18" x14ac:dyDescent="0.35">
      <c r="N378" s="51"/>
      <c r="O378" s="51"/>
      <c r="P378" s="51"/>
      <c r="Q378" s="51"/>
      <c r="R378" s="52"/>
    </row>
    <row r="379" spans="14:18" x14ac:dyDescent="0.35">
      <c r="N379" s="51"/>
      <c r="O379" s="51"/>
      <c r="P379" s="51"/>
      <c r="Q379" s="51"/>
      <c r="R379" s="52"/>
    </row>
    <row r="380" spans="14:18" x14ac:dyDescent="0.35">
      <c r="N380" s="51"/>
      <c r="O380" s="51"/>
      <c r="P380" s="51"/>
      <c r="Q380" s="51"/>
      <c r="R380" s="52"/>
    </row>
    <row r="381" spans="14:18" x14ac:dyDescent="0.35">
      <c r="N381" s="51"/>
      <c r="O381" s="51"/>
      <c r="P381" s="51"/>
      <c r="Q381" s="51"/>
      <c r="R381" s="52"/>
    </row>
    <row r="382" spans="14:18" x14ac:dyDescent="0.35">
      <c r="N382" s="51"/>
      <c r="O382" s="51"/>
      <c r="P382" s="51"/>
      <c r="Q382" s="51"/>
      <c r="R382" s="52"/>
    </row>
    <row r="383" spans="14:18" x14ac:dyDescent="0.35">
      <c r="N383" s="51"/>
      <c r="O383" s="51"/>
      <c r="P383" s="51"/>
      <c r="Q383" s="51"/>
      <c r="R383" s="52"/>
    </row>
    <row r="384" spans="14:18" x14ac:dyDescent="0.35">
      <c r="N384" s="51"/>
      <c r="O384" s="51"/>
      <c r="P384" s="51"/>
      <c r="Q384" s="51"/>
      <c r="R384" s="52"/>
    </row>
    <row r="385" spans="14:18" x14ac:dyDescent="0.35">
      <c r="N385" s="51"/>
      <c r="O385" s="51"/>
      <c r="P385" s="51"/>
      <c r="Q385" s="51"/>
      <c r="R385" s="52"/>
    </row>
    <row r="386" spans="14:18" x14ac:dyDescent="0.35">
      <c r="N386" s="51"/>
      <c r="O386" s="51"/>
      <c r="P386" s="51"/>
      <c r="Q386" s="51"/>
      <c r="R386" s="52"/>
    </row>
    <row r="387" spans="14:18" x14ac:dyDescent="0.35">
      <c r="N387" s="51"/>
      <c r="O387" s="51"/>
      <c r="P387" s="51"/>
      <c r="Q387" s="51"/>
      <c r="R387" s="52"/>
    </row>
    <row r="388" spans="14:18" x14ac:dyDescent="0.35">
      <c r="N388" s="51"/>
      <c r="O388" s="51"/>
      <c r="P388" s="51"/>
      <c r="Q388" s="51"/>
      <c r="R388" s="52"/>
    </row>
    <row r="389" spans="14:18" x14ac:dyDescent="0.35">
      <c r="N389" s="51"/>
      <c r="O389" s="51"/>
      <c r="P389" s="51"/>
      <c r="Q389" s="51"/>
      <c r="R389" s="52"/>
    </row>
    <row r="390" spans="14:18" x14ac:dyDescent="0.35">
      <c r="N390" s="51"/>
      <c r="O390" s="51"/>
      <c r="P390" s="51"/>
      <c r="Q390" s="51"/>
      <c r="R390" s="52"/>
    </row>
    <row r="391" spans="14:18" x14ac:dyDescent="0.35">
      <c r="N391" s="51"/>
      <c r="O391" s="51"/>
      <c r="P391" s="51"/>
      <c r="Q391" s="51"/>
      <c r="R391" s="52"/>
    </row>
    <row r="392" spans="14:18" x14ac:dyDescent="0.35">
      <c r="N392" s="51"/>
      <c r="O392" s="51"/>
      <c r="P392" s="51"/>
      <c r="Q392" s="51"/>
      <c r="R392" s="52"/>
    </row>
    <row r="393" spans="14:18" x14ac:dyDescent="0.35">
      <c r="N393" s="51"/>
      <c r="O393" s="51"/>
      <c r="P393" s="51"/>
      <c r="Q393" s="51"/>
      <c r="R393" s="52"/>
    </row>
    <row r="394" spans="14:18" x14ac:dyDescent="0.35">
      <c r="N394" s="51"/>
      <c r="O394" s="51"/>
      <c r="P394" s="51"/>
      <c r="Q394" s="51"/>
      <c r="R394" s="52"/>
    </row>
    <row r="395" spans="14:18" x14ac:dyDescent="0.35">
      <c r="N395" s="51"/>
      <c r="O395" s="51"/>
      <c r="P395" s="51"/>
      <c r="Q395" s="51"/>
      <c r="R395" s="52"/>
    </row>
    <row r="396" spans="14:18" x14ac:dyDescent="0.35">
      <c r="N396" s="51"/>
      <c r="O396" s="51"/>
      <c r="P396" s="51"/>
      <c r="Q396" s="51"/>
      <c r="R396" s="52"/>
    </row>
    <row r="397" spans="14:18" x14ac:dyDescent="0.35">
      <c r="N397" s="51"/>
      <c r="O397" s="51"/>
      <c r="P397" s="51"/>
      <c r="Q397" s="51"/>
      <c r="R397" s="52"/>
    </row>
    <row r="398" spans="14:18" x14ac:dyDescent="0.35">
      <c r="N398" s="51"/>
      <c r="O398" s="51"/>
      <c r="P398" s="51"/>
      <c r="Q398" s="51"/>
      <c r="R398" s="52"/>
    </row>
    <row r="399" spans="14:18" x14ac:dyDescent="0.35">
      <c r="N399" s="51"/>
      <c r="O399" s="51"/>
      <c r="P399" s="51"/>
      <c r="Q399" s="51"/>
      <c r="R399" s="52"/>
    </row>
    <row r="400" spans="14:18" x14ac:dyDescent="0.35">
      <c r="N400" s="51"/>
      <c r="O400" s="51"/>
      <c r="P400" s="51"/>
      <c r="Q400" s="51"/>
      <c r="R400" s="52"/>
    </row>
    <row r="401" spans="14:18" x14ac:dyDescent="0.35">
      <c r="N401" s="51"/>
      <c r="O401" s="51"/>
      <c r="P401" s="51"/>
      <c r="Q401" s="51"/>
      <c r="R401" s="52"/>
    </row>
    <row r="402" spans="14:18" x14ac:dyDescent="0.35">
      <c r="N402" s="51"/>
      <c r="O402" s="51"/>
      <c r="P402" s="51"/>
      <c r="Q402" s="51"/>
      <c r="R402" s="52"/>
    </row>
    <row r="403" spans="14:18" x14ac:dyDescent="0.35">
      <c r="N403" s="51"/>
      <c r="O403" s="51"/>
      <c r="P403" s="51"/>
      <c r="Q403" s="51"/>
      <c r="R403" s="52"/>
    </row>
    <row r="404" spans="14:18" x14ac:dyDescent="0.35">
      <c r="N404" s="51"/>
      <c r="O404" s="51"/>
      <c r="P404" s="51"/>
      <c r="Q404" s="51"/>
      <c r="R404" s="52"/>
    </row>
    <row r="405" spans="14:18" x14ac:dyDescent="0.35">
      <c r="N405" s="51"/>
      <c r="O405" s="51"/>
      <c r="P405" s="51"/>
      <c r="Q405" s="51"/>
      <c r="R405" s="52"/>
    </row>
    <row r="406" spans="14:18" x14ac:dyDescent="0.35">
      <c r="N406" s="51"/>
      <c r="O406" s="51"/>
      <c r="P406" s="51"/>
      <c r="Q406" s="51"/>
      <c r="R406" s="52"/>
    </row>
    <row r="407" spans="14:18" x14ac:dyDescent="0.35">
      <c r="N407" s="51"/>
      <c r="O407" s="51"/>
      <c r="P407" s="51"/>
      <c r="Q407" s="51"/>
      <c r="R407" s="52"/>
    </row>
    <row r="408" spans="14:18" x14ac:dyDescent="0.35">
      <c r="N408" s="51"/>
      <c r="O408" s="51"/>
      <c r="P408" s="51"/>
      <c r="Q408" s="51"/>
      <c r="R408" s="52"/>
    </row>
    <row r="409" spans="14:18" x14ac:dyDescent="0.35">
      <c r="N409" s="51"/>
      <c r="O409" s="51"/>
      <c r="P409" s="51"/>
      <c r="Q409" s="51"/>
      <c r="R409" s="52"/>
    </row>
    <row r="410" spans="14:18" x14ac:dyDescent="0.35">
      <c r="N410" s="51"/>
      <c r="O410" s="51"/>
      <c r="P410" s="51"/>
      <c r="Q410" s="51"/>
      <c r="R410" s="52"/>
    </row>
    <row r="411" spans="14:18" x14ac:dyDescent="0.35">
      <c r="N411" s="51"/>
      <c r="O411" s="51"/>
      <c r="P411" s="51"/>
      <c r="Q411" s="51"/>
      <c r="R411" s="52"/>
    </row>
    <row r="412" spans="14:18" x14ac:dyDescent="0.35">
      <c r="N412" s="51"/>
      <c r="O412" s="51"/>
      <c r="P412" s="51"/>
      <c r="Q412" s="51"/>
      <c r="R412" s="52"/>
    </row>
    <row r="413" spans="14:18" x14ac:dyDescent="0.35">
      <c r="N413" s="51"/>
      <c r="O413" s="51"/>
      <c r="P413" s="51"/>
      <c r="Q413" s="51"/>
      <c r="R413" s="52"/>
    </row>
    <row r="414" spans="14:18" x14ac:dyDescent="0.35">
      <c r="N414" s="51"/>
      <c r="O414" s="51"/>
      <c r="P414" s="51"/>
      <c r="Q414" s="51"/>
      <c r="R414" s="52"/>
    </row>
    <row r="415" spans="14:18" x14ac:dyDescent="0.35">
      <c r="N415" s="51"/>
      <c r="O415" s="51"/>
      <c r="P415" s="51"/>
      <c r="Q415" s="51"/>
      <c r="R415" s="52"/>
    </row>
    <row r="416" spans="14:18" x14ac:dyDescent="0.35">
      <c r="N416" s="51"/>
      <c r="O416" s="51"/>
      <c r="P416" s="51"/>
      <c r="Q416" s="51"/>
      <c r="R416" s="52"/>
    </row>
    <row r="417" spans="14:18" x14ac:dyDescent="0.35">
      <c r="N417" s="51"/>
      <c r="O417" s="51"/>
      <c r="P417" s="51"/>
      <c r="Q417" s="51"/>
      <c r="R417" s="52"/>
    </row>
    <row r="418" spans="14:18" x14ac:dyDescent="0.35">
      <c r="N418" s="51"/>
      <c r="O418" s="51"/>
      <c r="P418" s="51"/>
      <c r="Q418" s="51"/>
      <c r="R418" s="52"/>
    </row>
    <row r="419" spans="14:18" x14ac:dyDescent="0.35">
      <c r="N419" s="51"/>
      <c r="O419" s="51"/>
      <c r="P419" s="51"/>
      <c r="Q419" s="51"/>
      <c r="R419" s="52"/>
    </row>
    <row r="420" spans="14:18" x14ac:dyDescent="0.35">
      <c r="N420" s="51"/>
      <c r="O420" s="51"/>
      <c r="P420" s="51"/>
      <c r="Q420" s="51"/>
      <c r="R420" s="52"/>
    </row>
    <row r="421" spans="14:18" x14ac:dyDescent="0.35">
      <c r="N421" s="51"/>
      <c r="O421" s="51"/>
      <c r="P421" s="51"/>
      <c r="Q421" s="51"/>
      <c r="R421" s="52"/>
    </row>
    <row r="422" spans="14:18" x14ac:dyDescent="0.35">
      <c r="N422" s="51"/>
      <c r="O422" s="51"/>
      <c r="P422" s="51"/>
      <c r="Q422" s="51"/>
      <c r="R422" s="52"/>
    </row>
    <row r="423" spans="14:18" x14ac:dyDescent="0.35">
      <c r="N423" s="51"/>
      <c r="O423" s="51"/>
      <c r="P423" s="51"/>
      <c r="Q423" s="51"/>
      <c r="R423" s="52"/>
    </row>
    <row r="424" spans="14:18" x14ac:dyDescent="0.35">
      <c r="N424" s="51"/>
      <c r="O424" s="51"/>
      <c r="P424" s="51"/>
      <c r="Q424" s="51"/>
      <c r="R424" s="52"/>
    </row>
    <row r="425" spans="14:18" x14ac:dyDescent="0.35">
      <c r="N425" s="51"/>
      <c r="O425" s="51"/>
      <c r="P425" s="51"/>
      <c r="Q425" s="51"/>
      <c r="R425" s="52"/>
    </row>
    <row r="426" spans="14:18" x14ac:dyDescent="0.35">
      <c r="N426" s="51"/>
      <c r="O426" s="51"/>
      <c r="P426" s="51"/>
      <c r="Q426" s="51"/>
      <c r="R426" s="52"/>
    </row>
    <row r="427" spans="14:18" x14ac:dyDescent="0.35">
      <c r="N427" s="51"/>
      <c r="O427" s="51"/>
      <c r="P427" s="51"/>
      <c r="Q427" s="51"/>
      <c r="R427" s="52"/>
    </row>
    <row r="428" spans="14:18" x14ac:dyDescent="0.35">
      <c r="N428" s="51"/>
      <c r="O428" s="51"/>
      <c r="P428" s="51"/>
      <c r="Q428" s="51"/>
      <c r="R428" s="52"/>
    </row>
    <row r="429" spans="14:18" x14ac:dyDescent="0.35">
      <c r="N429" s="51"/>
      <c r="O429" s="51"/>
      <c r="P429" s="51"/>
      <c r="Q429" s="51"/>
      <c r="R429" s="52"/>
    </row>
    <row r="430" spans="14:18" x14ac:dyDescent="0.35">
      <c r="N430" s="51"/>
      <c r="O430" s="51"/>
      <c r="P430" s="51"/>
      <c r="Q430" s="51"/>
      <c r="R430" s="52"/>
    </row>
    <row r="431" spans="14:18" x14ac:dyDescent="0.35">
      <c r="N431" s="51"/>
      <c r="O431" s="51"/>
      <c r="P431" s="51"/>
      <c r="Q431" s="51"/>
      <c r="R431" s="52"/>
    </row>
    <row r="432" spans="14:18" x14ac:dyDescent="0.35">
      <c r="N432" s="51"/>
      <c r="O432" s="51"/>
      <c r="P432" s="51"/>
      <c r="Q432" s="51"/>
      <c r="R432" s="52"/>
    </row>
    <row r="433" spans="14:18" x14ac:dyDescent="0.35">
      <c r="N433" s="51"/>
      <c r="O433" s="51"/>
      <c r="P433" s="51"/>
      <c r="Q433" s="51"/>
      <c r="R433" s="52"/>
    </row>
    <row r="434" spans="14:18" x14ac:dyDescent="0.35">
      <c r="N434" s="51"/>
      <c r="O434" s="51"/>
      <c r="P434" s="51"/>
      <c r="Q434" s="51"/>
      <c r="R434" s="52"/>
    </row>
    <row r="435" spans="14:18" x14ac:dyDescent="0.35">
      <c r="N435" s="51"/>
      <c r="O435" s="51"/>
      <c r="P435" s="51"/>
      <c r="Q435" s="51"/>
      <c r="R435" s="52"/>
    </row>
    <row r="436" spans="14:18" x14ac:dyDescent="0.35">
      <c r="N436" s="51"/>
      <c r="O436" s="51"/>
      <c r="P436" s="51"/>
      <c r="Q436" s="51"/>
      <c r="R436" s="52"/>
    </row>
    <row r="437" spans="14:18" x14ac:dyDescent="0.35">
      <c r="N437" s="51"/>
      <c r="O437" s="51"/>
      <c r="P437" s="51"/>
      <c r="Q437" s="51"/>
      <c r="R437" s="52"/>
    </row>
    <row r="438" spans="14:18" x14ac:dyDescent="0.35">
      <c r="N438" s="51"/>
      <c r="O438" s="51"/>
      <c r="P438" s="51"/>
      <c r="Q438" s="51"/>
      <c r="R438" s="52"/>
    </row>
    <row r="439" spans="14:18" x14ac:dyDescent="0.35">
      <c r="N439" s="51"/>
      <c r="O439" s="51"/>
      <c r="P439" s="51"/>
      <c r="Q439" s="51"/>
      <c r="R439" s="52"/>
    </row>
    <row r="440" spans="14:18" x14ac:dyDescent="0.35">
      <c r="N440" s="51"/>
      <c r="O440" s="51"/>
      <c r="P440" s="51"/>
      <c r="Q440" s="51"/>
      <c r="R440" s="52"/>
    </row>
    <row r="441" spans="14:18" x14ac:dyDescent="0.35">
      <c r="N441" s="51"/>
      <c r="O441" s="51"/>
      <c r="P441" s="51"/>
      <c r="Q441" s="51"/>
      <c r="R441" s="52"/>
    </row>
    <row r="442" spans="14:18" x14ac:dyDescent="0.35">
      <c r="N442" s="51"/>
      <c r="O442" s="51"/>
      <c r="P442" s="51"/>
      <c r="Q442" s="51"/>
      <c r="R442" s="52"/>
    </row>
    <row r="443" spans="14:18" x14ac:dyDescent="0.35">
      <c r="N443" s="51"/>
      <c r="O443" s="51"/>
      <c r="P443" s="51"/>
      <c r="Q443" s="51"/>
      <c r="R443" s="52"/>
    </row>
    <row r="444" spans="14:18" x14ac:dyDescent="0.35">
      <c r="N444" s="51"/>
      <c r="O444" s="51"/>
      <c r="P444" s="51"/>
      <c r="Q444" s="51"/>
      <c r="R444" s="52"/>
    </row>
    <row r="445" spans="14:18" x14ac:dyDescent="0.35">
      <c r="N445" s="51"/>
      <c r="O445" s="51"/>
      <c r="P445" s="51"/>
      <c r="Q445" s="51"/>
      <c r="R445" s="52"/>
    </row>
    <row r="446" spans="14:18" x14ac:dyDescent="0.35">
      <c r="N446" s="51"/>
      <c r="O446" s="51"/>
      <c r="P446" s="51"/>
      <c r="Q446" s="51"/>
      <c r="R446" s="52"/>
    </row>
    <row r="447" spans="14:18" x14ac:dyDescent="0.35">
      <c r="N447" s="51"/>
      <c r="O447" s="51"/>
      <c r="P447" s="51"/>
      <c r="Q447" s="51"/>
      <c r="R447" s="52"/>
    </row>
    <row r="448" spans="14:18" x14ac:dyDescent="0.35">
      <c r="N448" s="51"/>
      <c r="O448" s="51"/>
      <c r="P448" s="51"/>
      <c r="Q448" s="51"/>
      <c r="R448" s="52"/>
    </row>
    <row r="449" spans="14:18" x14ac:dyDescent="0.35">
      <c r="N449" s="51"/>
      <c r="O449" s="51"/>
      <c r="P449" s="51"/>
      <c r="Q449" s="51"/>
      <c r="R449" s="52"/>
    </row>
    <row r="450" spans="14:18" x14ac:dyDescent="0.35">
      <c r="N450" s="51"/>
      <c r="O450" s="51"/>
      <c r="P450" s="51"/>
      <c r="Q450" s="51"/>
      <c r="R450" s="52"/>
    </row>
    <row r="451" spans="14:18" x14ac:dyDescent="0.35">
      <c r="N451" s="51"/>
      <c r="O451" s="51"/>
      <c r="P451" s="51"/>
      <c r="Q451" s="51"/>
      <c r="R451" s="52"/>
    </row>
    <row r="452" spans="14:18" x14ac:dyDescent="0.35">
      <c r="N452" s="51"/>
      <c r="O452" s="51"/>
      <c r="P452" s="51"/>
      <c r="Q452" s="51"/>
      <c r="R452" s="52"/>
    </row>
    <row r="453" spans="14:18" x14ac:dyDescent="0.35">
      <c r="N453" s="51"/>
      <c r="O453" s="51"/>
      <c r="P453" s="51"/>
      <c r="Q453" s="51"/>
      <c r="R453" s="52"/>
    </row>
    <row r="454" spans="14:18" x14ac:dyDescent="0.35">
      <c r="N454" s="51"/>
      <c r="O454" s="51"/>
      <c r="P454" s="51"/>
      <c r="Q454" s="51"/>
      <c r="R454" s="52"/>
    </row>
    <row r="455" spans="14:18" x14ac:dyDescent="0.35">
      <c r="N455" s="51"/>
      <c r="O455" s="51"/>
      <c r="P455" s="51"/>
      <c r="Q455" s="51"/>
      <c r="R455" s="52"/>
    </row>
    <row r="456" spans="14:18" x14ac:dyDescent="0.35">
      <c r="N456" s="51"/>
      <c r="O456" s="51"/>
      <c r="P456" s="51"/>
      <c r="Q456" s="51"/>
      <c r="R456" s="52"/>
    </row>
    <row r="457" spans="14:18" x14ac:dyDescent="0.35">
      <c r="N457" s="51"/>
      <c r="O457" s="51"/>
      <c r="P457" s="51"/>
      <c r="Q457" s="51"/>
      <c r="R457" s="52"/>
    </row>
    <row r="458" spans="14:18" x14ac:dyDescent="0.35">
      <c r="N458" s="51"/>
      <c r="O458" s="51"/>
      <c r="P458" s="51"/>
      <c r="Q458" s="51"/>
      <c r="R458" s="52"/>
    </row>
    <row r="459" spans="14:18" x14ac:dyDescent="0.35">
      <c r="N459" s="51"/>
      <c r="O459" s="51"/>
      <c r="P459" s="51"/>
      <c r="Q459" s="51"/>
      <c r="R459" s="52"/>
    </row>
    <row r="460" spans="14:18" x14ac:dyDescent="0.35">
      <c r="N460" s="51"/>
      <c r="O460" s="51"/>
      <c r="P460" s="51"/>
      <c r="Q460" s="51"/>
      <c r="R460" s="52"/>
    </row>
    <row r="461" spans="14:18" x14ac:dyDescent="0.35">
      <c r="N461" s="51"/>
      <c r="O461" s="51"/>
      <c r="P461" s="51"/>
      <c r="Q461" s="51"/>
      <c r="R461" s="52"/>
    </row>
    <row r="462" spans="14:18" x14ac:dyDescent="0.35">
      <c r="N462" s="51"/>
      <c r="O462" s="51"/>
      <c r="P462" s="51"/>
      <c r="Q462" s="51"/>
      <c r="R462" s="52"/>
    </row>
    <row r="463" spans="14:18" x14ac:dyDescent="0.35">
      <c r="N463" s="51"/>
      <c r="O463" s="51"/>
      <c r="P463" s="51"/>
      <c r="Q463" s="51"/>
      <c r="R463" s="52"/>
    </row>
    <row r="464" spans="14:18" x14ac:dyDescent="0.35">
      <c r="N464" s="51"/>
      <c r="O464" s="51"/>
      <c r="P464" s="51"/>
      <c r="Q464" s="51"/>
      <c r="R464" s="52"/>
    </row>
    <row r="465" spans="14:18" x14ac:dyDescent="0.35">
      <c r="N465" s="51"/>
      <c r="O465" s="51"/>
      <c r="P465" s="51"/>
      <c r="Q465" s="51"/>
      <c r="R465" s="52"/>
    </row>
    <row r="466" spans="14:18" x14ac:dyDescent="0.35">
      <c r="N466" s="51"/>
      <c r="O466" s="51"/>
      <c r="P466" s="51"/>
      <c r="Q466" s="51"/>
      <c r="R466" s="52"/>
    </row>
    <row r="467" spans="14:18" x14ac:dyDescent="0.35">
      <c r="N467" s="51"/>
      <c r="O467" s="51"/>
      <c r="P467" s="51"/>
      <c r="Q467" s="51"/>
      <c r="R467" s="52"/>
    </row>
    <row r="468" spans="14:18" x14ac:dyDescent="0.35">
      <c r="N468" s="51"/>
      <c r="O468" s="51"/>
      <c r="P468" s="51"/>
      <c r="Q468" s="51"/>
      <c r="R468" s="52"/>
    </row>
    <row r="469" spans="14:18" x14ac:dyDescent="0.35">
      <c r="N469" s="51"/>
      <c r="O469" s="51"/>
      <c r="P469" s="51"/>
      <c r="Q469" s="51"/>
      <c r="R469" s="52"/>
    </row>
    <row r="470" spans="14:18" x14ac:dyDescent="0.35">
      <c r="N470" s="51"/>
      <c r="O470" s="51"/>
      <c r="P470" s="51"/>
      <c r="Q470" s="51"/>
      <c r="R470" s="52"/>
    </row>
    <row r="471" spans="14:18" x14ac:dyDescent="0.35">
      <c r="N471" s="51"/>
      <c r="O471" s="51"/>
      <c r="P471" s="51"/>
      <c r="Q471" s="51"/>
      <c r="R471" s="52"/>
    </row>
    <row r="472" spans="14:18" x14ac:dyDescent="0.35">
      <c r="N472" s="51"/>
      <c r="O472" s="51"/>
      <c r="P472" s="51"/>
      <c r="Q472" s="51"/>
      <c r="R472" s="52"/>
    </row>
    <row r="473" spans="14:18" x14ac:dyDescent="0.35">
      <c r="N473" s="51"/>
      <c r="O473" s="51"/>
      <c r="P473" s="51"/>
      <c r="Q473" s="51"/>
      <c r="R473" s="52"/>
    </row>
    <row r="474" spans="14:18" x14ac:dyDescent="0.35">
      <c r="N474" s="51"/>
      <c r="O474" s="51"/>
      <c r="P474" s="51"/>
      <c r="Q474" s="51"/>
      <c r="R474" s="52"/>
    </row>
    <row r="475" spans="14:18" x14ac:dyDescent="0.35">
      <c r="N475" s="51"/>
      <c r="O475" s="51"/>
      <c r="P475" s="51"/>
      <c r="Q475" s="51"/>
      <c r="R475" s="52"/>
    </row>
    <row r="476" spans="14:18" x14ac:dyDescent="0.35">
      <c r="N476" s="51"/>
      <c r="O476" s="51"/>
      <c r="P476" s="51"/>
      <c r="Q476" s="51"/>
      <c r="R476" s="52"/>
    </row>
    <row r="477" spans="14:18" x14ac:dyDescent="0.35">
      <c r="N477" s="51"/>
      <c r="O477" s="51"/>
      <c r="P477" s="51"/>
      <c r="Q477" s="51"/>
      <c r="R477" s="52"/>
    </row>
    <row r="478" spans="14:18" x14ac:dyDescent="0.35">
      <c r="N478" s="51"/>
      <c r="O478" s="51"/>
      <c r="P478" s="51"/>
      <c r="Q478" s="51"/>
      <c r="R478" s="52"/>
    </row>
    <row r="479" spans="14:18" x14ac:dyDescent="0.35">
      <c r="N479" s="51"/>
      <c r="O479" s="51"/>
      <c r="P479" s="51"/>
      <c r="Q479" s="51"/>
      <c r="R479" s="52"/>
    </row>
    <row r="480" spans="14:18" x14ac:dyDescent="0.35">
      <c r="N480" s="51"/>
      <c r="O480" s="51"/>
      <c r="P480" s="51"/>
      <c r="Q480" s="51"/>
      <c r="R480" s="52"/>
    </row>
    <row r="481" spans="14:18" x14ac:dyDescent="0.35">
      <c r="N481" s="51"/>
      <c r="O481" s="51"/>
      <c r="P481" s="51"/>
      <c r="Q481" s="51"/>
      <c r="R481" s="52"/>
    </row>
    <row r="482" spans="14:18" x14ac:dyDescent="0.35">
      <c r="N482" s="51"/>
      <c r="O482" s="51"/>
      <c r="P482" s="51"/>
      <c r="Q482" s="51"/>
      <c r="R482" s="52"/>
    </row>
    <row r="483" spans="14:18" x14ac:dyDescent="0.35">
      <c r="N483" s="51"/>
      <c r="O483" s="51"/>
      <c r="P483" s="51"/>
      <c r="Q483" s="51"/>
      <c r="R483" s="52"/>
    </row>
    <row r="484" spans="14:18" x14ac:dyDescent="0.35">
      <c r="N484" s="51"/>
      <c r="O484" s="51"/>
      <c r="P484" s="51"/>
      <c r="Q484" s="51"/>
      <c r="R484" s="52"/>
    </row>
    <row r="485" spans="14:18" x14ac:dyDescent="0.35">
      <c r="N485" s="51"/>
      <c r="O485" s="51"/>
      <c r="P485" s="51"/>
      <c r="Q485" s="51"/>
      <c r="R485" s="52"/>
    </row>
    <row r="486" spans="14:18" x14ac:dyDescent="0.35">
      <c r="N486" s="51"/>
      <c r="O486" s="51"/>
      <c r="P486" s="51"/>
      <c r="Q486" s="51"/>
      <c r="R486" s="52"/>
    </row>
    <row r="487" spans="14:18" x14ac:dyDescent="0.35">
      <c r="N487" s="51"/>
      <c r="O487" s="51"/>
      <c r="P487" s="51"/>
      <c r="Q487" s="51"/>
      <c r="R487" s="52"/>
    </row>
    <row r="488" spans="14:18" x14ac:dyDescent="0.35">
      <c r="N488" s="51"/>
      <c r="O488" s="51"/>
      <c r="P488" s="51"/>
      <c r="Q488" s="51"/>
      <c r="R488" s="52"/>
    </row>
    <row r="489" spans="14:18" x14ac:dyDescent="0.35">
      <c r="N489" s="51"/>
      <c r="O489" s="51"/>
      <c r="P489" s="51"/>
      <c r="Q489" s="51"/>
      <c r="R489" s="52"/>
    </row>
    <row r="490" spans="14:18" x14ac:dyDescent="0.35">
      <c r="N490" s="51"/>
      <c r="O490" s="51"/>
      <c r="P490" s="51"/>
      <c r="Q490" s="51"/>
      <c r="R490" s="52"/>
    </row>
    <row r="491" spans="14:18" x14ac:dyDescent="0.35">
      <c r="N491" s="51"/>
      <c r="O491" s="51"/>
      <c r="P491" s="51"/>
      <c r="Q491" s="51"/>
      <c r="R491" s="52"/>
    </row>
    <row r="492" spans="14:18" x14ac:dyDescent="0.35">
      <c r="N492" s="51"/>
      <c r="O492" s="51"/>
      <c r="P492" s="51"/>
      <c r="Q492" s="51"/>
      <c r="R492" s="52"/>
    </row>
    <row r="493" spans="14:18" x14ac:dyDescent="0.35">
      <c r="N493" s="51"/>
      <c r="O493" s="51"/>
      <c r="P493" s="51"/>
      <c r="Q493" s="51"/>
      <c r="R493" s="52"/>
    </row>
    <row r="494" spans="14:18" x14ac:dyDescent="0.35">
      <c r="N494" s="51"/>
      <c r="O494" s="51"/>
      <c r="P494" s="51"/>
      <c r="Q494" s="51"/>
      <c r="R494" s="52"/>
    </row>
    <row r="495" spans="14:18" x14ac:dyDescent="0.35">
      <c r="N495" s="51"/>
      <c r="O495" s="51"/>
      <c r="P495" s="51"/>
      <c r="Q495" s="51"/>
      <c r="R495" s="52"/>
    </row>
    <row r="496" spans="14:18" x14ac:dyDescent="0.35">
      <c r="N496" s="51"/>
      <c r="O496" s="51"/>
      <c r="P496" s="51"/>
      <c r="Q496" s="51"/>
      <c r="R496" s="52"/>
    </row>
    <row r="497" spans="14:18" x14ac:dyDescent="0.35">
      <c r="N497" s="51"/>
      <c r="O497" s="51"/>
      <c r="P497" s="51"/>
      <c r="Q497" s="51"/>
      <c r="R497" s="52"/>
    </row>
    <row r="498" spans="14:18" x14ac:dyDescent="0.35">
      <c r="N498" s="51"/>
      <c r="O498" s="51"/>
      <c r="P498" s="51"/>
      <c r="Q498" s="51"/>
      <c r="R498" s="52"/>
    </row>
    <row r="499" spans="14:18" x14ac:dyDescent="0.35">
      <c r="N499" s="51"/>
      <c r="O499" s="51"/>
      <c r="P499" s="51"/>
      <c r="Q499" s="51"/>
      <c r="R499" s="52"/>
    </row>
    <row r="500" spans="14:18" x14ac:dyDescent="0.35">
      <c r="N500" s="51"/>
      <c r="O500" s="51"/>
      <c r="P500" s="51"/>
      <c r="Q500" s="51"/>
      <c r="R500" s="52"/>
    </row>
    <row r="501" spans="14:18" x14ac:dyDescent="0.35">
      <c r="N501" s="51"/>
      <c r="O501" s="51"/>
      <c r="P501" s="51"/>
      <c r="Q501" s="51"/>
      <c r="R501" s="52"/>
    </row>
    <row r="502" spans="14:18" x14ac:dyDescent="0.35">
      <c r="N502" s="51"/>
      <c r="O502" s="51"/>
      <c r="P502" s="51"/>
      <c r="Q502" s="51"/>
      <c r="R502" s="52"/>
    </row>
    <row r="503" spans="14:18" x14ac:dyDescent="0.35">
      <c r="N503" s="51"/>
      <c r="O503" s="51"/>
      <c r="P503" s="51"/>
      <c r="Q503" s="51"/>
      <c r="R503" s="52"/>
    </row>
    <row r="504" spans="14:18" x14ac:dyDescent="0.35">
      <c r="N504" s="51"/>
      <c r="O504" s="51"/>
      <c r="P504" s="51"/>
      <c r="Q504" s="51"/>
      <c r="R504" s="52"/>
    </row>
    <row r="505" spans="14:18" x14ac:dyDescent="0.35">
      <c r="N505" s="51"/>
      <c r="O505" s="51"/>
      <c r="P505" s="51"/>
      <c r="Q505" s="51"/>
      <c r="R505" s="52"/>
    </row>
    <row r="506" spans="14:18" x14ac:dyDescent="0.35">
      <c r="N506" s="51"/>
      <c r="O506" s="51"/>
      <c r="P506" s="51"/>
      <c r="Q506" s="51"/>
      <c r="R506" s="52"/>
    </row>
    <row r="507" spans="14:18" x14ac:dyDescent="0.35">
      <c r="N507" s="51"/>
      <c r="O507" s="51"/>
      <c r="P507" s="51"/>
      <c r="Q507" s="51"/>
      <c r="R507" s="52"/>
    </row>
    <row r="508" spans="14:18" x14ac:dyDescent="0.35">
      <c r="N508" s="51"/>
      <c r="O508" s="51"/>
      <c r="P508" s="51"/>
      <c r="Q508" s="51"/>
      <c r="R508" s="52"/>
    </row>
    <row r="509" spans="14:18" x14ac:dyDescent="0.35">
      <c r="N509" s="51"/>
      <c r="O509" s="51"/>
      <c r="P509" s="51"/>
      <c r="Q509" s="51"/>
      <c r="R509" s="52"/>
    </row>
    <row r="510" spans="14:18" x14ac:dyDescent="0.35">
      <c r="N510" s="51"/>
      <c r="O510" s="51"/>
      <c r="P510" s="51"/>
      <c r="Q510" s="51"/>
      <c r="R510" s="52"/>
    </row>
    <row r="511" spans="14:18" x14ac:dyDescent="0.35">
      <c r="N511" s="51"/>
      <c r="O511" s="51"/>
      <c r="P511" s="51"/>
      <c r="Q511" s="51"/>
      <c r="R511" s="52"/>
    </row>
    <row r="512" spans="14:18" x14ac:dyDescent="0.35">
      <c r="N512" s="51"/>
      <c r="O512" s="51"/>
      <c r="P512" s="51"/>
      <c r="Q512" s="51"/>
      <c r="R512" s="52"/>
    </row>
    <row r="513" spans="14:18" x14ac:dyDescent="0.35">
      <c r="N513" s="51"/>
      <c r="O513" s="51"/>
      <c r="P513" s="51"/>
      <c r="Q513" s="51"/>
      <c r="R513" s="52"/>
    </row>
    <row r="514" spans="14:18" x14ac:dyDescent="0.35">
      <c r="N514" s="51"/>
      <c r="O514" s="51"/>
      <c r="P514" s="51"/>
      <c r="Q514" s="51"/>
      <c r="R514" s="52"/>
    </row>
    <row r="515" spans="14:18" x14ac:dyDescent="0.35">
      <c r="N515" s="51"/>
      <c r="O515" s="51"/>
      <c r="P515" s="51"/>
      <c r="Q515" s="51"/>
      <c r="R515" s="52"/>
    </row>
    <row r="516" spans="14:18" x14ac:dyDescent="0.35">
      <c r="N516" s="51"/>
      <c r="O516" s="51"/>
      <c r="P516" s="51"/>
      <c r="Q516" s="51"/>
      <c r="R516" s="52"/>
    </row>
    <row r="517" spans="14:18" x14ac:dyDescent="0.35">
      <c r="N517" s="51"/>
      <c r="O517" s="51"/>
      <c r="P517" s="51"/>
      <c r="Q517" s="51"/>
      <c r="R517" s="52"/>
    </row>
    <row r="518" spans="14:18" x14ac:dyDescent="0.35">
      <c r="N518" s="51"/>
      <c r="O518" s="51"/>
      <c r="P518" s="51"/>
      <c r="Q518" s="51"/>
      <c r="R518" s="52"/>
    </row>
    <row r="519" spans="14:18" x14ac:dyDescent="0.35">
      <c r="N519" s="51"/>
      <c r="O519" s="51"/>
      <c r="P519" s="51"/>
      <c r="Q519" s="51"/>
      <c r="R519" s="52"/>
    </row>
    <row r="520" spans="14:18" x14ac:dyDescent="0.35">
      <c r="N520" s="51"/>
      <c r="O520" s="51"/>
      <c r="P520" s="51"/>
      <c r="Q520" s="51"/>
      <c r="R520" s="52"/>
    </row>
    <row r="521" spans="14:18" x14ac:dyDescent="0.35">
      <c r="N521" s="51"/>
      <c r="O521" s="51"/>
      <c r="P521" s="51"/>
      <c r="Q521" s="51"/>
      <c r="R521" s="52"/>
    </row>
    <row r="522" spans="14:18" x14ac:dyDescent="0.35">
      <c r="N522" s="51"/>
      <c r="O522" s="51"/>
      <c r="P522" s="51"/>
      <c r="Q522" s="51"/>
      <c r="R522" s="52"/>
    </row>
    <row r="523" spans="14:18" x14ac:dyDescent="0.35">
      <c r="N523" s="51"/>
      <c r="O523" s="51"/>
      <c r="P523" s="51"/>
      <c r="Q523" s="51"/>
      <c r="R523" s="52"/>
    </row>
    <row r="524" spans="14:18" x14ac:dyDescent="0.35">
      <c r="N524" s="51"/>
      <c r="O524" s="51"/>
      <c r="P524" s="51"/>
      <c r="Q524" s="51"/>
      <c r="R524" s="52"/>
    </row>
    <row r="525" spans="14:18" x14ac:dyDescent="0.35">
      <c r="N525" s="51"/>
      <c r="O525" s="51"/>
      <c r="P525" s="51"/>
      <c r="Q525" s="51"/>
      <c r="R525" s="52"/>
    </row>
    <row r="526" spans="14:18" x14ac:dyDescent="0.35">
      <c r="N526" s="51"/>
      <c r="O526" s="51"/>
      <c r="P526" s="51"/>
      <c r="Q526" s="51"/>
      <c r="R526" s="52"/>
    </row>
    <row r="527" spans="14:18" x14ac:dyDescent="0.35">
      <c r="N527" s="51"/>
      <c r="O527" s="51"/>
      <c r="P527" s="51"/>
      <c r="Q527" s="51"/>
      <c r="R527" s="52"/>
    </row>
    <row r="528" spans="14:18" x14ac:dyDescent="0.35">
      <c r="N528" s="51"/>
      <c r="O528" s="51"/>
      <c r="P528" s="51"/>
      <c r="Q528" s="51"/>
      <c r="R528" s="52"/>
    </row>
    <row r="529" spans="14:18" x14ac:dyDescent="0.35">
      <c r="N529" s="51"/>
      <c r="O529" s="51"/>
      <c r="P529" s="51"/>
      <c r="Q529" s="51"/>
      <c r="R529" s="52"/>
    </row>
    <row r="530" spans="14:18" x14ac:dyDescent="0.35">
      <c r="N530" s="51"/>
      <c r="O530" s="51"/>
      <c r="P530" s="51"/>
      <c r="Q530" s="51"/>
      <c r="R530" s="52"/>
    </row>
    <row r="531" spans="14:18" x14ac:dyDescent="0.35">
      <c r="N531" s="51"/>
      <c r="O531" s="51"/>
      <c r="P531" s="51"/>
      <c r="Q531" s="51"/>
      <c r="R531" s="52"/>
    </row>
    <row r="532" spans="14:18" x14ac:dyDescent="0.35">
      <c r="N532" s="51"/>
      <c r="O532" s="51"/>
      <c r="P532" s="51"/>
      <c r="Q532" s="51"/>
      <c r="R532" s="52"/>
    </row>
    <row r="533" spans="14:18" x14ac:dyDescent="0.35">
      <c r="N533" s="51"/>
      <c r="O533" s="51"/>
      <c r="P533" s="51"/>
      <c r="Q533" s="51"/>
      <c r="R533" s="52"/>
    </row>
    <row r="534" spans="14:18" x14ac:dyDescent="0.35">
      <c r="N534" s="51"/>
      <c r="O534" s="51"/>
      <c r="P534" s="51"/>
      <c r="Q534" s="51"/>
      <c r="R534" s="52"/>
    </row>
    <row r="535" spans="14:18" x14ac:dyDescent="0.35">
      <c r="N535" s="51"/>
      <c r="O535" s="51"/>
      <c r="P535" s="51"/>
      <c r="Q535" s="51"/>
      <c r="R535" s="52"/>
    </row>
    <row r="536" spans="14:18" x14ac:dyDescent="0.35">
      <c r="N536" s="51"/>
      <c r="O536" s="51"/>
      <c r="P536" s="51"/>
      <c r="Q536" s="51"/>
      <c r="R536" s="52"/>
    </row>
    <row r="537" spans="14:18" x14ac:dyDescent="0.35">
      <c r="N537" s="51"/>
      <c r="O537" s="51"/>
      <c r="P537" s="51"/>
      <c r="Q537" s="51"/>
      <c r="R537" s="52"/>
    </row>
    <row r="538" spans="14:18" x14ac:dyDescent="0.35">
      <c r="N538" s="51"/>
      <c r="O538" s="51"/>
      <c r="P538" s="51"/>
      <c r="Q538" s="51"/>
      <c r="R538" s="52"/>
    </row>
    <row r="539" spans="14:18" x14ac:dyDescent="0.35">
      <c r="N539" s="51"/>
      <c r="O539" s="51"/>
      <c r="P539" s="51"/>
      <c r="Q539" s="51"/>
      <c r="R539" s="52"/>
    </row>
    <row r="540" spans="14:18" x14ac:dyDescent="0.35">
      <c r="N540" s="51"/>
      <c r="O540" s="51"/>
      <c r="P540" s="51"/>
      <c r="Q540" s="51"/>
      <c r="R540" s="52"/>
    </row>
    <row r="541" spans="14:18" x14ac:dyDescent="0.35">
      <c r="N541" s="51"/>
      <c r="O541" s="51"/>
      <c r="P541" s="51"/>
      <c r="Q541" s="51"/>
      <c r="R541" s="52"/>
    </row>
    <row r="542" spans="14:18" x14ac:dyDescent="0.35">
      <c r="N542" s="51"/>
      <c r="O542" s="51"/>
      <c r="P542" s="51"/>
      <c r="Q542" s="51"/>
      <c r="R542" s="52"/>
    </row>
    <row r="543" spans="14:18" x14ac:dyDescent="0.35">
      <c r="N543" s="51"/>
      <c r="O543" s="51"/>
      <c r="P543" s="51"/>
      <c r="Q543" s="51"/>
      <c r="R543" s="52"/>
    </row>
    <row r="544" spans="14:18" x14ac:dyDescent="0.35">
      <c r="N544" s="51"/>
      <c r="O544" s="51"/>
      <c r="P544" s="51"/>
      <c r="Q544" s="51"/>
      <c r="R544" s="52"/>
    </row>
    <row r="545" spans="14:18" x14ac:dyDescent="0.35">
      <c r="N545" s="51"/>
      <c r="O545" s="51"/>
      <c r="P545" s="51"/>
      <c r="Q545" s="51"/>
      <c r="R545" s="52"/>
    </row>
    <row r="546" spans="14:18" x14ac:dyDescent="0.35">
      <c r="N546" s="51"/>
      <c r="O546" s="51"/>
      <c r="P546" s="51"/>
      <c r="Q546" s="51"/>
      <c r="R546" s="52"/>
    </row>
    <row r="547" spans="14:18" x14ac:dyDescent="0.35">
      <c r="N547" s="51"/>
      <c r="O547" s="51"/>
      <c r="P547" s="51"/>
      <c r="Q547" s="51"/>
      <c r="R547" s="52"/>
    </row>
    <row r="548" spans="14:18" x14ac:dyDescent="0.35">
      <c r="N548" s="51"/>
      <c r="O548" s="51"/>
      <c r="P548" s="51"/>
      <c r="Q548" s="51"/>
      <c r="R548" s="52"/>
    </row>
    <row r="549" spans="14:18" x14ac:dyDescent="0.35">
      <c r="N549" s="51"/>
      <c r="O549" s="51"/>
      <c r="P549" s="51"/>
      <c r="Q549" s="51"/>
      <c r="R549" s="52"/>
    </row>
    <row r="550" spans="14:18" x14ac:dyDescent="0.35">
      <c r="N550" s="51"/>
      <c r="O550" s="51"/>
      <c r="P550" s="51"/>
      <c r="Q550" s="51"/>
      <c r="R550" s="52"/>
    </row>
    <row r="551" spans="14:18" x14ac:dyDescent="0.35">
      <c r="N551" s="51"/>
      <c r="O551" s="51"/>
      <c r="P551" s="51"/>
      <c r="Q551" s="51"/>
      <c r="R551" s="52"/>
    </row>
    <row r="552" spans="14:18" x14ac:dyDescent="0.35">
      <c r="N552" s="51"/>
      <c r="O552" s="51"/>
      <c r="P552" s="51"/>
      <c r="Q552" s="51"/>
      <c r="R552" s="52"/>
    </row>
    <row r="553" spans="14:18" x14ac:dyDescent="0.35">
      <c r="N553" s="51"/>
      <c r="O553" s="51"/>
      <c r="P553" s="51"/>
      <c r="Q553" s="51"/>
      <c r="R553" s="52"/>
    </row>
    <row r="554" spans="14:18" x14ac:dyDescent="0.35">
      <c r="N554" s="51"/>
      <c r="O554" s="51"/>
      <c r="P554" s="51"/>
      <c r="Q554" s="51"/>
      <c r="R554" s="52"/>
    </row>
    <row r="555" spans="14:18" x14ac:dyDescent="0.35">
      <c r="N555" s="51"/>
      <c r="O555" s="51"/>
      <c r="P555" s="51"/>
      <c r="Q555" s="51"/>
      <c r="R555" s="52"/>
    </row>
    <row r="556" spans="14:18" x14ac:dyDescent="0.35">
      <c r="N556" s="51"/>
      <c r="O556" s="51"/>
      <c r="P556" s="51"/>
      <c r="Q556" s="51"/>
      <c r="R556" s="52"/>
    </row>
    <row r="557" spans="14:18" x14ac:dyDescent="0.35">
      <c r="N557" s="51"/>
      <c r="O557" s="51"/>
      <c r="P557" s="51"/>
      <c r="Q557" s="51"/>
      <c r="R557" s="52"/>
    </row>
    <row r="558" spans="14:18" x14ac:dyDescent="0.35">
      <c r="N558" s="51"/>
      <c r="O558" s="51"/>
      <c r="P558" s="51"/>
      <c r="Q558" s="51"/>
      <c r="R558" s="52"/>
    </row>
    <row r="559" spans="14:18" x14ac:dyDescent="0.35">
      <c r="N559" s="51"/>
      <c r="O559" s="51"/>
      <c r="P559" s="51"/>
      <c r="Q559" s="51"/>
      <c r="R559" s="52"/>
    </row>
    <row r="560" spans="14:18" x14ac:dyDescent="0.35">
      <c r="N560" s="51"/>
      <c r="O560" s="51"/>
      <c r="P560" s="51"/>
      <c r="Q560" s="51"/>
      <c r="R560" s="52"/>
    </row>
    <row r="561" spans="14:18" x14ac:dyDescent="0.35">
      <c r="N561" s="51"/>
      <c r="O561" s="51"/>
      <c r="P561" s="51"/>
      <c r="Q561" s="51"/>
      <c r="R561" s="52"/>
    </row>
    <row r="562" spans="14:18" x14ac:dyDescent="0.35">
      <c r="N562" s="51"/>
      <c r="O562" s="51"/>
      <c r="P562" s="51"/>
      <c r="Q562" s="51"/>
      <c r="R562" s="52"/>
    </row>
    <row r="563" spans="14:18" x14ac:dyDescent="0.35">
      <c r="N563" s="51"/>
      <c r="O563" s="51"/>
      <c r="P563" s="51"/>
      <c r="Q563" s="51"/>
      <c r="R563" s="52"/>
    </row>
    <row r="564" spans="14:18" x14ac:dyDescent="0.35">
      <c r="N564" s="51"/>
      <c r="O564" s="51"/>
      <c r="P564" s="51"/>
      <c r="Q564" s="51"/>
      <c r="R564" s="52"/>
    </row>
    <row r="565" spans="14:18" x14ac:dyDescent="0.35">
      <c r="N565" s="51"/>
      <c r="O565" s="51"/>
      <c r="P565" s="51"/>
      <c r="Q565" s="51"/>
      <c r="R565" s="52"/>
    </row>
    <row r="566" spans="14:18" x14ac:dyDescent="0.35">
      <c r="N566" s="51"/>
      <c r="O566" s="51"/>
      <c r="P566" s="51"/>
      <c r="Q566" s="51"/>
      <c r="R566" s="52"/>
    </row>
    <row r="567" spans="14:18" x14ac:dyDescent="0.35">
      <c r="N567" s="51"/>
      <c r="O567" s="51"/>
      <c r="P567" s="51"/>
      <c r="Q567" s="51"/>
      <c r="R567" s="52"/>
    </row>
    <row r="568" spans="14:18" x14ac:dyDescent="0.35">
      <c r="N568" s="51"/>
      <c r="O568" s="51"/>
      <c r="P568" s="51"/>
      <c r="Q568" s="51"/>
      <c r="R568" s="52"/>
    </row>
    <row r="569" spans="14:18" x14ac:dyDescent="0.35">
      <c r="N569" s="51"/>
      <c r="O569" s="51"/>
      <c r="P569" s="51"/>
      <c r="Q569" s="51"/>
      <c r="R569" s="52"/>
    </row>
    <row r="570" spans="14:18" x14ac:dyDescent="0.35">
      <c r="N570" s="51"/>
      <c r="O570" s="51"/>
      <c r="P570" s="51"/>
      <c r="Q570" s="51"/>
      <c r="R570" s="52"/>
    </row>
    <row r="571" spans="14:18" x14ac:dyDescent="0.35">
      <c r="N571" s="51"/>
      <c r="O571" s="51"/>
      <c r="P571" s="51"/>
      <c r="Q571" s="51"/>
      <c r="R571" s="52"/>
    </row>
    <row r="572" spans="14:18" x14ac:dyDescent="0.35">
      <c r="N572" s="51"/>
      <c r="O572" s="51"/>
      <c r="P572" s="51"/>
      <c r="Q572" s="51"/>
      <c r="R572" s="52"/>
    </row>
    <row r="573" spans="14:18" x14ac:dyDescent="0.35">
      <c r="N573" s="51"/>
      <c r="O573" s="51"/>
      <c r="P573" s="51"/>
      <c r="Q573" s="51"/>
      <c r="R573" s="52"/>
    </row>
    <row r="574" spans="14:18" x14ac:dyDescent="0.35">
      <c r="N574" s="51"/>
      <c r="O574" s="51"/>
      <c r="P574" s="51"/>
      <c r="Q574" s="51"/>
      <c r="R574" s="52"/>
    </row>
    <row r="575" spans="14:18" x14ac:dyDescent="0.35">
      <c r="N575" s="51"/>
      <c r="O575" s="51"/>
      <c r="P575" s="51"/>
      <c r="Q575" s="51"/>
      <c r="R575" s="52"/>
    </row>
    <row r="576" spans="14:18" x14ac:dyDescent="0.35">
      <c r="N576" s="51"/>
      <c r="O576" s="51"/>
      <c r="P576" s="51"/>
      <c r="Q576" s="51"/>
      <c r="R576" s="52"/>
    </row>
    <row r="577" spans="14:18" x14ac:dyDescent="0.35">
      <c r="N577" s="51"/>
      <c r="O577" s="51"/>
      <c r="P577" s="51"/>
      <c r="Q577" s="51"/>
      <c r="R577" s="52"/>
    </row>
    <row r="578" spans="14:18" x14ac:dyDescent="0.35">
      <c r="N578" s="51"/>
      <c r="O578" s="51"/>
      <c r="P578" s="51"/>
      <c r="Q578" s="51"/>
      <c r="R578" s="52"/>
    </row>
    <row r="579" spans="14:18" x14ac:dyDescent="0.35">
      <c r="N579" s="51"/>
      <c r="O579" s="51"/>
      <c r="P579" s="51"/>
      <c r="Q579" s="51"/>
      <c r="R579" s="52"/>
    </row>
    <row r="580" spans="14:18" x14ac:dyDescent="0.35">
      <c r="N580" s="51"/>
      <c r="O580" s="51"/>
      <c r="P580" s="51"/>
      <c r="Q580" s="51"/>
      <c r="R580" s="52"/>
    </row>
    <row r="581" spans="14:18" x14ac:dyDescent="0.35">
      <c r="N581" s="51"/>
      <c r="O581" s="51"/>
      <c r="P581" s="51"/>
      <c r="Q581" s="51"/>
      <c r="R581" s="52"/>
    </row>
    <row r="582" spans="14:18" x14ac:dyDescent="0.35">
      <c r="N582" s="51"/>
      <c r="O582" s="51"/>
      <c r="P582" s="51"/>
      <c r="Q582" s="51"/>
      <c r="R582" s="52"/>
    </row>
    <row r="583" spans="14:18" x14ac:dyDescent="0.35">
      <c r="N583" s="51"/>
      <c r="O583" s="51"/>
      <c r="P583" s="51"/>
      <c r="Q583" s="51"/>
      <c r="R583" s="52"/>
    </row>
    <row r="584" spans="14:18" x14ac:dyDescent="0.35">
      <c r="N584" s="51"/>
      <c r="O584" s="51"/>
      <c r="P584" s="51"/>
      <c r="Q584" s="51"/>
      <c r="R584" s="52"/>
    </row>
    <row r="585" spans="14:18" x14ac:dyDescent="0.35">
      <c r="N585" s="51"/>
      <c r="O585" s="51"/>
      <c r="P585" s="51"/>
      <c r="Q585" s="51"/>
      <c r="R585" s="52"/>
    </row>
    <row r="586" spans="14:18" x14ac:dyDescent="0.35">
      <c r="N586" s="51"/>
      <c r="O586" s="51"/>
      <c r="P586" s="51"/>
      <c r="Q586" s="51"/>
      <c r="R586" s="52"/>
    </row>
    <row r="587" spans="14:18" x14ac:dyDescent="0.35">
      <c r="N587" s="51"/>
      <c r="O587" s="51"/>
      <c r="P587" s="51"/>
      <c r="Q587" s="51"/>
      <c r="R587" s="52"/>
    </row>
    <row r="588" spans="14:18" x14ac:dyDescent="0.35">
      <c r="N588" s="51"/>
      <c r="O588" s="51"/>
      <c r="P588" s="51"/>
      <c r="Q588" s="51"/>
      <c r="R588" s="52"/>
    </row>
    <row r="589" spans="14:18" x14ac:dyDescent="0.35">
      <c r="N589" s="51"/>
      <c r="O589" s="51"/>
      <c r="P589" s="51"/>
      <c r="Q589" s="51"/>
      <c r="R589" s="52"/>
    </row>
    <row r="590" spans="14:18" x14ac:dyDescent="0.35">
      <c r="N590" s="51"/>
      <c r="O590" s="51"/>
      <c r="P590" s="51"/>
      <c r="Q590" s="51"/>
      <c r="R590" s="52"/>
    </row>
    <row r="591" spans="14:18" x14ac:dyDescent="0.35">
      <c r="N591" s="51"/>
      <c r="O591" s="51"/>
      <c r="P591" s="51"/>
      <c r="Q591" s="51"/>
      <c r="R591" s="52"/>
    </row>
    <row r="592" spans="14:18" x14ac:dyDescent="0.35">
      <c r="N592" s="51"/>
      <c r="O592" s="51"/>
      <c r="P592" s="51"/>
      <c r="Q592" s="51"/>
      <c r="R592" s="52"/>
    </row>
    <row r="593" spans="14:18" x14ac:dyDescent="0.35">
      <c r="N593" s="51"/>
      <c r="O593" s="51"/>
      <c r="P593" s="51"/>
      <c r="Q593" s="51"/>
      <c r="R593" s="52"/>
    </row>
    <row r="594" spans="14:18" x14ac:dyDescent="0.35">
      <c r="N594" s="51"/>
      <c r="O594" s="51"/>
      <c r="P594" s="51"/>
      <c r="Q594" s="51"/>
      <c r="R594" s="52"/>
    </row>
    <row r="595" spans="14:18" x14ac:dyDescent="0.35">
      <c r="N595" s="51"/>
      <c r="O595" s="51"/>
      <c r="P595" s="51"/>
      <c r="Q595" s="51"/>
      <c r="R595" s="52"/>
    </row>
    <row r="596" spans="14:18" x14ac:dyDescent="0.35">
      <c r="N596" s="51"/>
      <c r="O596" s="51"/>
      <c r="P596" s="51"/>
      <c r="Q596" s="51"/>
      <c r="R596" s="52"/>
    </row>
    <row r="597" spans="14:18" x14ac:dyDescent="0.35">
      <c r="N597" s="51"/>
      <c r="O597" s="51"/>
      <c r="P597" s="51"/>
      <c r="Q597" s="51"/>
      <c r="R597" s="52"/>
    </row>
    <row r="598" spans="14:18" x14ac:dyDescent="0.35">
      <c r="N598" s="51"/>
      <c r="O598" s="51"/>
      <c r="P598" s="51"/>
      <c r="Q598" s="51"/>
      <c r="R598" s="52"/>
    </row>
    <row r="599" spans="14:18" x14ac:dyDescent="0.35">
      <c r="N599" s="51"/>
      <c r="O599" s="51"/>
      <c r="P599" s="51"/>
      <c r="Q599" s="51"/>
      <c r="R599" s="52"/>
    </row>
    <row r="600" spans="14:18" x14ac:dyDescent="0.35">
      <c r="N600" s="51"/>
      <c r="O600" s="51"/>
      <c r="P600" s="51"/>
      <c r="Q600" s="51"/>
      <c r="R600" s="52"/>
    </row>
    <row r="601" spans="14:18" x14ac:dyDescent="0.35">
      <c r="N601" s="51"/>
      <c r="O601" s="51"/>
      <c r="P601" s="51"/>
      <c r="Q601" s="51"/>
      <c r="R601" s="52"/>
    </row>
    <row r="602" spans="14:18" x14ac:dyDescent="0.35">
      <c r="N602" s="51"/>
      <c r="O602" s="51"/>
      <c r="P602" s="51"/>
      <c r="Q602" s="51"/>
      <c r="R602" s="52"/>
    </row>
    <row r="603" spans="14:18" x14ac:dyDescent="0.35">
      <c r="N603" s="51"/>
      <c r="O603" s="51"/>
      <c r="P603" s="51"/>
      <c r="Q603" s="51"/>
      <c r="R603" s="52"/>
    </row>
    <row r="604" spans="14:18" x14ac:dyDescent="0.35">
      <c r="N604" s="51"/>
      <c r="O604" s="51"/>
      <c r="P604" s="51"/>
      <c r="Q604" s="51"/>
      <c r="R604" s="52"/>
    </row>
    <row r="605" spans="14:18" x14ac:dyDescent="0.35">
      <c r="N605" s="51"/>
      <c r="O605" s="51"/>
      <c r="P605" s="51"/>
      <c r="Q605" s="51"/>
      <c r="R605" s="52"/>
    </row>
    <row r="606" spans="14:18" x14ac:dyDescent="0.35">
      <c r="N606" s="51"/>
      <c r="O606" s="51"/>
      <c r="P606" s="51"/>
      <c r="Q606" s="51"/>
      <c r="R606" s="52"/>
    </row>
    <row r="607" spans="14:18" x14ac:dyDescent="0.35">
      <c r="N607" s="51"/>
      <c r="O607" s="51"/>
      <c r="P607" s="51"/>
      <c r="Q607" s="51"/>
      <c r="R607" s="52"/>
    </row>
    <row r="608" spans="14:18" x14ac:dyDescent="0.35">
      <c r="N608" s="51"/>
      <c r="O608" s="51"/>
      <c r="P608" s="51"/>
      <c r="Q608" s="51"/>
      <c r="R608" s="52"/>
    </row>
    <row r="609" spans="14:18" x14ac:dyDescent="0.35">
      <c r="N609" s="51"/>
      <c r="O609" s="51"/>
      <c r="P609" s="51"/>
      <c r="Q609" s="51"/>
      <c r="R609" s="52"/>
    </row>
    <row r="610" spans="14:18" x14ac:dyDescent="0.35">
      <c r="N610" s="51"/>
      <c r="O610" s="51"/>
      <c r="P610" s="51"/>
      <c r="Q610" s="51"/>
      <c r="R610" s="52"/>
    </row>
    <row r="611" spans="14:18" x14ac:dyDescent="0.35">
      <c r="N611" s="51"/>
      <c r="O611" s="51"/>
      <c r="P611" s="51"/>
      <c r="Q611" s="51"/>
      <c r="R611" s="52"/>
    </row>
    <row r="612" spans="14:18" x14ac:dyDescent="0.35">
      <c r="N612" s="51"/>
      <c r="O612" s="51"/>
      <c r="P612" s="51"/>
      <c r="Q612" s="51"/>
      <c r="R612" s="52"/>
    </row>
    <row r="613" spans="14:18" x14ac:dyDescent="0.35">
      <c r="N613" s="51"/>
      <c r="O613" s="51"/>
      <c r="P613" s="51"/>
      <c r="Q613" s="51"/>
      <c r="R613" s="52"/>
    </row>
    <row r="614" spans="14:18" x14ac:dyDescent="0.35">
      <c r="N614" s="51"/>
      <c r="O614" s="51"/>
      <c r="P614" s="51"/>
      <c r="Q614" s="51"/>
      <c r="R614" s="52"/>
    </row>
    <row r="615" spans="14:18" x14ac:dyDescent="0.35">
      <c r="N615" s="51"/>
      <c r="O615" s="51"/>
      <c r="P615" s="51"/>
      <c r="Q615" s="51"/>
      <c r="R615" s="52"/>
    </row>
    <row r="616" spans="14:18" x14ac:dyDescent="0.35">
      <c r="N616" s="51"/>
      <c r="O616" s="51"/>
      <c r="P616" s="51"/>
      <c r="Q616" s="51"/>
      <c r="R616" s="52"/>
    </row>
    <row r="617" spans="14:18" x14ac:dyDescent="0.35">
      <c r="N617" s="51"/>
      <c r="O617" s="51"/>
      <c r="P617" s="51"/>
      <c r="Q617" s="51"/>
      <c r="R617" s="52"/>
    </row>
    <row r="618" spans="14:18" x14ac:dyDescent="0.35">
      <c r="N618" s="51"/>
      <c r="O618" s="51"/>
      <c r="P618" s="51"/>
      <c r="Q618" s="51"/>
      <c r="R618" s="52"/>
    </row>
    <row r="619" spans="14:18" x14ac:dyDescent="0.35">
      <c r="N619" s="51"/>
      <c r="O619" s="51"/>
      <c r="P619" s="51"/>
      <c r="Q619" s="51"/>
      <c r="R619" s="52"/>
    </row>
    <row r="620" spans="14:18" x14ac:dyDescent="0.35">
      <c r="N620" s="51"/>
      <c r="O620" s="51"/>
      <c r="P620" s="51"/>
      <c r="Q620" s="51"/>
      <c r="R620" s="52"/>
    </row>
    <row r="621" spans="14:18" x14ac:dyDescent="0.35">
      <c r="N621" s="51"/>
      <c r="O621" s="51"/>
      <c r="P621" s="51"/>
      <c r="Q621" s="51"/>
      <c r="R621" s="52"/>
    </row>
    <row r="622" spans="14:18" x14ac:dyDescent="0.35">
      <c r="N622" s="51"/>
      <c r="O622" s="51"/>
      <c r="P622" s="51"/>
      <c r="Q622" s="51"/>
      <c r="R622" s="52"/>
    </row>
    <row r="623" spans="14:18" x14ac:dyDescent="0.35">
      <c r="N623" s="51"/>
      <c r="O623" s="51"/>
      <c r="P623" s="51"/>
      <c r="Q623" s="51"/>
      <c r="R623" s="52"/>
    </row>
    <row r="624" spans="14:18" x14ac:dyDescent="0.35">
      <c r="N624" s="51"/>
      <c r="O624" s="51"/>
      <c r="P624" s="51"/>
      <c r="Q624" s="51"/>
      <c r="R624" s="52"/>
    </row>
    <row r="625" spans="14:18" x14ac:dyDescent="0.35">
      <c r="N625" s="51"/>
      <c r="O625" s="51"/>
      <c r="P625" s="51"/>
      <c r="Q625" s="51"/>
      <c r="R625" s="52"/>
    </row>
    <row r="626" spans="14:18" x14ac:dyDescent="0.35">
      <c r="N626" s="51"/>
      <c r="O626" s="51"/>
      <c r="P626" s="51"/>
      <c r="Q626" s="51"/>
      <c r="R626" s="52"/>
    </row>
    <row r="627" spans="14:18" x14ac:dyDescent="0.35">
      <c r="N627" s="51"/>
      <c r="O627" s="51"/>
      <c r="P627" s="51"/>
      <c r="Q627" s="51"/>
      <c r="R627" s="52"/>
    </row>
    <row r="628" spans="14:18" x14ac:dyDescent="0.35">
      <c r="N628" s="51"/>
      <c r="O628" s="51"/>
      <c r="P628" s="51"/>
      <c r="Q628" s="51"/>
      <c r="R628" s="52"/>
    </row>
    <row r="629" spans="14:18" x14ac:dyDescent="0.35">
      <c r="N629" s="51"/>
      <c r="O629" s="51"/>
      <c r="P629" s="51"/>
      <c r="Q629" s="51"/>
      <c r="R629" s="52"/>
    </row>
    <row r="630" spans="14:18" x14ac:dyDescent="0.35">
      <c r="N630" s="51"/>
      <c r="O630" s="51"/>
      <c r="P630" s="51"/>
      <c r="Q630" s="51"/>
      <c r="R630" s="52"/>
    </row>
    <row r="631" spans="14:18" x14ac:dyDescent="0.35">
      <c r="N631" s="51"/>
      <c r="O631" s="51"/>
      <c r="P631" s="51"/>
      <c r="Q631" s="51"/>
      <c r="R631" s="52"/>
    </row>
    <row r="632" spans="14:18" x14ac:dyDescent="0.35">
      <c r="N632" s="51"/>
      <c r="O632" s="51"/>
      <c r="P632" s="51"/>
      <c r="Q632" s="51"/>
      <c r="R632" s="52"/>
    </row>
    <row r="633" spans="14:18" x14ac:dyDescent="0.35">
      <c r="N633" s="51"/>
      <c r="O633" s="51"/>
      <c r="P633" s="51"/>
      <c r="Q633" s="51"/>
      <c r="R633" s="52"/>
    </row>
    <row r="634" spans="14:18" x14ac:dyDescent="0.35">
      <c r="N634" s="51"/>
      <c r="O634" s="51"/>
      <c r="P634" s="51"/>
      <c r="Q634" s="51"/>
      <c r="R634" s="52"/>
    </row>
    <row r="635" spans="14:18" x14ac:dyDescent="0.35">
      <c r="N635" s="51"/>
      <c r="O635" s="51"/>
      <c r="P635" s="51"/>
      <c r="Q635" s="51"/>
      <c r="R635" s="52"/>
    </row>
    <row r="636" spans="14:18" x14ac:dyDescent="0.35">
      <c r="N636" s="51"/>
      <c r="O636" s="51"/>
      <c r="P636" s="51"/>
      <c r="Q636" s="51"/>
      <c r="R636" s="52"/>
    </row>
    <row r="637" spans="14:18" x14ac:dyDescent="0.35">
      <c r="N637" s="51"/>
      <c r="O637" s="51"/>
      <c r="P637" s="51"/>
      <c r="Q637" s="51"/>
      <c r="R637" s="52"/>
    </row>
    <row r="638" spans="14:18" x14ac:dyDescent="0.35">
      <c r="N638" s="51"/>
      <c r="O638" s="51"/>
      <c r="P638" s="51"/>
      <c r="Q638" s="51"/>
      <c r="R638" s="52"/>
    </row>
    <row r="639" spans="14:18" x14ac:dyDescent="0.35">
      <c r="N639" s="51"/>
      <c r="O639" s="51"/>
      <c r="P639" s="51"/>
      <c r="Q639" s="51"/>
      <c r="R639" s="52"/>
    </row>
    <row r="640" spans="14:18" x14ac:dyDescent="0.35">
      <c r="N640" s="51"/>
      <c r="O640" s="51"/>
      <c r="P640" s="51"/>
      <c r="Q640" s="51"/>
      <c r="R640" s="52"/>
    </row>
    <row r="641" spans="14:18" x14ac:dyDescent="0.35">
      <c r="N641" s="51"/>
      <c r="O641" s="51"/>
      <c r="P641" s="51"/>
      <c r="Q641" s="51"/>
      <c r="R641" s="52"/>
    </row>
    <row r="642" spans="14:18" x14ac:dyDescent="0.35">
      <c r="N642" s="51"/>
      <c r="O642" s="51"/>
      <c r="P642" s="51"/>
      <c r="Q642" s="51"/>
      <c r="R642" s="52"/>
    </row>
    <row r="643" spans="14:18" x14ac:dyDescent="0.35">
      <c r="N643" s="51"/>
      <c r="O643" s="51"/>
      <c r="P643" s="51"/>
      <c r="Q643" s="51"/>
      <c r="R643" s="52"/>
    </row>
    <row r="644" spans="14:18" x14ac:dyDescent="0.35">
      <c r="N644" s="51"/>
      <c r="O644" s="51"/>
      <c r="P644" s="51"/>
      <c r="Q644" s="51"/>
      <c r="R644" s="52"/>
    </row>
    <row r="645" spans="14:18" x14ac:dyDescent="0.35">
      <c r="N645" s="51"/>
      <c r="O645" s="51"/>
      <c r="P645" s="51"/>
      <c r="Q645" s="51"/>
      <c r="R645" s="52"/>
    </row>
    <row r="646" spans="14:18" x14ac:dyDescent="0.35">
      <c r="N646" s="51"/>
      <c r="O646" s="51"/>
      <c r="P646" s="51"/>
      <c r="Q646" s="51"/>
      <c r="R646" s="52"/>
    </row>
    <row r="647" spans="14:18" x14ac:dyDescent="0.35">
      <c r="N647" s="51"/>
      <c r="O647" s="51"/>
      <c r="P647" s="51"/>
      <c r="Q647" s="51"/>
      <c r="R647" s="52"/>
    </row>
    <row r="648" spans="14:18" x14ac:dyDescent="0.35">
      <c r="N648" s="51"/>
      <c r="O648" s="51"/>
      <c r="P648" s="51"/>
      <c r="Q648" s="51"/>
      <c r="R648" s="52"/>
    </row>
    <row r="649" spans="14:18" x14ac:dyDescent="0.35">
      <c r="N649" s="51"/>
      <c r="O649" s="51"/>
      <c r="P649" s="51"/>
      <c r="Q649" s="51"/>
      <c r="R649" s="52"/>
    </row>
    <row r="650" spans="14:18" x14ac:dyDescent="0.35">
      <c r="N650" s="51"/>
      <c r="O650" s="51"/>
      <c r="P650" s="51"/>
      <c r="Q650" s="51"/>
      <c r="R650" s="52"/>
    </row>
    <row r="651" spans="14:18" x14ac:dyDescent="0.35">
      <c r="N651" s="51"/>
      <c r="O651" s="51"/>
      <c r="P651" s="51"/>
      <c r="Q651" s="51"/>
      <c r="R651" s="52"/>
    </row>
    <row r="652" spans="14:18" x14ac:dyDescent="0.35">
      <c r="N652" s="51"/>
      <c r="O652" s="51"/>
      <c r="P652" s="51"/>
      <c r="Q652" s="51"/>
      <c r="R652" s="52"/>
    </row>
    <row r="653" spans="14:18" x14ac:dyDescent="0.35">
      <c r="N653" s="51"/>
      <c r="O653" s="51"/>
      <c r="P653" s="51"/>
      <c r="Q653" s="51"/>
      <c r="R653" s="52"/>
    </row>
    <row r="654" spans="14:18" x14ac:dyDescent="0.35">
      <c r="N654" s="51"/>
      <c r="O654" s="51"/>
      <c r="P654" s="51"/>
      <c r="Q654" s="51"/>
      <c r="R654" s="52"/>
    </row>
    <row r="655" spans="14:18" x14ac:dyDescent="0.35">
      <c r="N655" s="51"/>
      <c r="O655" s="51"/>
      <c r="P655" s="51"/>
      <c r="Q655" s="51"/>
      <c r="R655" s="52"/>
    </row>
    <row r="656" spans="14:18" x14ac:dyDescent="0.35">
      <c r="N656" s="51"/>
      <c r="O656" s="51"/>
      <c r="P656" s="51"/>
      <c r="Q656" s="51"/>
      <c r="R656" s="52"/>
    </row>
    <row r="657" spans="14:18" x14ac:dyDescent="0.35">
      <c r="N657" s="51"/>
      <c r="O657" s="51"/>
      <c r="P657" s="51"/>
      <c r="Q657" s="51"/>
      <c r="R657" s="52"/>
    </row>
    <row r="658" spans="14:18" x14ac:dyDescent="0.35">
      <c r="N658" s="51"/>
      <c r="O658" s="51"/>
      <c r="P658" s="51"/>
      <c r="Q658" s="51"/>
      <c r="R658" s="52"/>
    </row>
    <row r="659" spans="14:18" x14ac:dyDescent="0.35">
      <c r="N659" s="51"/>
      <c r="O659" s="51"/>
      <c r="P659" s="51"/>
      <c r="Q659" s="51"/>
      <c r="R659" s="52"/>
    </row>
    <row r="660" spans="14:18" x14ac:dyDescent="0.35">
      <c r="N660" s="51"/>
      <c r="O660" s="51"/>
      <c r="P660" s="51"/>
      <c r="Q660" s="51"/>
      <c r="R660" s="52"/>
    </row>
    <row r="661" spans="14:18" x14ac:dyDescent="0.35">
      <c r="N661" s="51"/>
      <c r="O661" s="51"/>
      <c r="P661" s="51"/>
      <c r="Q661" s="51"/>
      <c r="R661" s="52"/>
    </row>
    <row r="662" spans="14:18" x14ac:dyDescent="0.35">
      <c r="N662" s="51"/>
      <c r="O662" s="51"/>
      <c r="P662" s="51"/>
      <c r="Q662" s="51"/>
      <c r="R662" s="52"/>
    </row>
    <row r="663" spans="14:18" x14ac:dyDescent="0.35">
      <c r="N663" s="51"/>
      <c r="O663" s="51"/>
      <c r="P663" s="51"/>
      <c r="Q663" s="51"/>
      <c r="R663" s="52"/>
    </row>
    <row r="664" spans="14:18" x14ac:dyDescent="0.35">
      <c r="N664" s="51"/>
      <c r="O664" s="51"/>
      <c r="P664" s="51"/>
      <c r="Q664" s="51"/>
      <c r="R664" s="52"/>
    </row>
    <row r="665" spans="14:18" x14ac:dyDescent="0.35">
      <c r="N665" s="51"/>
      <c r="O665" s="51"/>
      <c r="P665" s="51"/>
      <c r="Q665" s="51"/>
      <c r="R665" s="52"/>
    </row>
    <row r="666" spans="14:18" x14ac:dyDescent="0.35">
      <c r="N666" s="51"/>
      <c r="O666" s="51"/>
      <c r="P666" s="51"/>
      <c r="Q666" s="51"/>
      <c r="R666" s="52"/>
    </row>
    <row r="667" spans="14:18" x14ac:dyDescent="0.35">
      <c r="N667" s="51"/>
      <c r="O667" s="51"/>
      <c r="P667" s="51"/>
      <c r="Q667" s="51"/>
      <c r="R667" s="52"/>
    </row>
    <row r="668" spans="14:18" x14ac:dyDescent="0.35">
      <c r="N668" s="51"/>
      <c r="O668" s="51"/>
      <c r="P668" s="51"/>
      <c r="Q668" s="51"/>
      <c r="R668" s="52"/>
    </row>
    <row r="669" spans="14:18" x14ac:dyDescent="0.35">
      <c r="N669" s="51"/>
      <c r="O669" s="51"/>
      <c r="P669" s="51"/>
      <c r="Q669" s="51"/>
      <c r="R669" s="52"/>
    </row>
    <row r="670" spans="14:18" x14ac:dyDescent="0.35">
      <c r="N670" s="51"/>
      <c r="O670" s="51"/>
      <c r="P670" s="51"/>
      <c r="Q670" s="51"/>
      <c r="R670" s="52"/>
    </row>
    <row r="671" spans="14:18" x14ac:dyDescent="0.35">
      <c r="N671" s="51"/>
      <c r="O671" s="51"/>
      <c r="P671" s="51"/>
      <c r="Q671" s="51"/>
      <c r="R671" s="52"/>
    </row>
    <row r="672" spans="14:18" x14ac:dyDescent="0.35">
      <c r="N672" s="51"/>
      <c r="O672" s="51"/>
      <c r="P672" s="51"/>
      <c r="Q672" s="51"/>
      <c r="R672" s="52"/>
    </row>
    <row r="673" spans="14:18" x14ac:dyDescent="0.35">
      <c r="N673" s="51"/>
      <c r="O673" s="51"/>
      <c r="P673" s="51"/>
      <c r="Q673" s="51"/>
      <c r="R673" s="52"/>
    </row>
    <row r="674" spans="14:18" x14ac:dyDescent="0.35">
      <c r="N674" s="51"/>
      <c r="O674" s="51"/>
      <c r="P674" s="51"/>
      <c r="Q674" s="51"/>
      <c r="R674" s="52"/>
    </row>
    <row r="675" spans="14:18" x14ac:dyDescent="0.35">
      <c r="N675" s="51"/>
      <c r="O675" s="51"/>
      <c r="P675" s="51"/>
      <c r="Q675" s="51"/>
      <c r="R675" s="52"/>
    </row>
    <row r="676" spans="14:18" x14ac:dyDescent="0.35">
      <c r="N676" s="51"/>
      <c r="O676" s="51"/>
      <c r="P676" s="51"/>
      <c r="Q676" s="51"/>
      <c r="R676" s="52"/>
    </row>
    <row r="677" spans="14:18" x14ac:dyDescent="0.35">
      <c r="N677" s="51"/>
      <c r="O677" s="51"/>
      <c r="P677" s="51"/>
      <c r="Q677" s="51"/>
      <c r="R677" s="52"/>
    </row>
    <row r="678" spans="14:18" x14ac:dyDescent="0.35">
      <c r="N678" s="51"/>
      <c r="O678" s="51"/>
      <c r="P678" s="51"/>
      <c r="Q678" s="51"/>
      <c r="R678" s="52"/>
    </row>
    <row r="679" spans="14:18" x14ac:dyDescent="0.35">
      <c r="N679" s="51"/>
      <c r="O679" s="51"/>
      <c r="P679" s="51"/>
      <c r="Q679" s="51"/>
      <c r="R679" s="52"/>
    </row>
    <row r="680" spans="14:18" x14ac:dyDescent="0.35">
      <c r="N680" s="51"/>
      <c r="O680" s="51"/>
      <c r="P680" s="51"/>
      <c r="Q680" s="51"/>
      <c r="R680" s="52"/>
    </row>
    <row r="681" spans="14:18" x14ac:dyDescent="0.35">
      <c r="N681" s="51"/>
      <c r="O681" s="51"/>
      <c r="P681" s="51"/>
      <c r="Q681" s="51"/>
      <c r="R681" s="52"/>
    </row>
    <row r="682" spans="14:18" x14ac:dyDescent="0.35">
      <c r="N682" s="51"/>
      <c r="O682" s="51"/>
      <c r="P682" s="51"/>
      <c r="Q682" s="51"/>
      <c r="R682" s="52"/>
    </row>
    <row r="683" spans="14:18" x14ac:dyDescent="0.35">
      <c r="N683" s="51"/>
      <c r="O683" s="51"/>
      <c r="P683" s="51"/>
      <c r="Q683" s="51"/>
      <c r="R683" s="52"/>
    </row>
    <row r="684" spans="14:18" x14ac:dyDescent="0.35">
      <c r="N684" s="51"/>
      <c r="O684" s="51"/>
      <c r="P684" s="51"/>
      <c r="Q684" s="51"/>
      <c r="R684" s="52"/>
    </row>
    <row r="685" spans="14:18" x14ac:dyDescent="0.35">
      <c r="N685" s="51"/>
      <c r="O685" s="51"/>
      <c r="P685" s="51"/>
      <c r="Q685" s="51"/>
      <c r="R685" s="52"/>
    </row>
    <row r="686" spans="14:18" x14ac:dyDescent="0.35">
      <c r="N686" s="51"/>
      <c r="O686" s="51"/>
      <c r="P686" s="51"/>
      <c r="Q686" s="51"/>
      <c r="R686" s="52"/>
    </row>
    <row r="687" spans="14:18" x14ac:dyDescent="0.35">
      <c r="N687" s="51"/>
      <c r="O687" s="51"/>
      <c r="P687" s="51"/>
      <c r="Q687" s="51"/>
      <c r="R687" s="52"/>
    </row>
    <row r="688" spans="14:18" x14ac:dyDescent="0.35">
      <c r="N688" s="51"/>
      <c r="O688" s="51"/>
      <c r="P688" s="51"/>
      <c r="Q688" s="51"/>
      <c r="R688" s="52"/>
    </row>
    <row r="689" spans="14:18" x14ac:dyDescent="0.35">
      <c r="N689" s="51"/>
      <c r="O689" s="51"/>
      <c r="P689" s="51"/>
      <c r="Q689" s="51"/>
      <c r="R689" s="52"/>
    </row>
    <row r="690" spans="14:18" x14ac:dyDescent="0.35">
      <c r="N690" s="51"/>
      <c r="O690" s="51"/>
      <c r="P690" s="51"/>
      <c r="Q690" s="51"/>
      <c r="R690" s="52"/>
    </row>
    <row r="691" spans="14:18" x14ac:dyDescent="0.35">
      <c r="N691" s="51"/>
      <c r="O691" s="51"/>
      <c r="P691" s="51"/>
      <c r="Q691" s="51"/>
      <c r="R691" s="52"/>
    </row>
    <row r="692" spans="14:18" x14ac:dyDescent="0.35">
      <c r="N692" s="51"/>
      <c r="O692" s="51"/>
      <c r="P692" s="51"/>
      <c r="Q692" s="51"/>
      <c r="R692" s="52"/>
    </row>
    <row r="693" spans="14:18" x14ac:dyDescent="0.35">
      <c r="N693" s="51"/>
      <c r="O693" s="51"/>
      <c r="P693" s="51"/>
      <c r="Q693" s="51"/>
      <c r="R693" s="52"/>
    </row>
    <row r="694" spans="14:18" x14ac:dyDescent="0.35">
      <c r="N694" s="51"/>
      <c r="O694" s="51"/>
      <c r="P694" s="51"/>
      <c r="Q694" s="51"/>
      <c r="R694" s="52"/>
    </row>
    <row r="695" spans="14:18" x14ac:dyDescent="0.35">
      <c r="N695" s="51"/>
      <c r="O695" s="51"/>
      <c r="P695" s="51"/>
      <c r="Q695" s="51"/>
      <c r="R695" s="52"/>
    </row>
    <row r="696" spans="14:18" x14ac:dyDescent="0.35">
      <c r="N696" s="51"/>
      <c r="O696" s="51"/>
      <c r="P696" s="51"/>
      <c r="Q696" s="51"/>
      <c r="R696" s="52"/>
    </row>
    <row r="697" spans="14:18" x14ac:dyDescent="0.35">
      <c r="N697" s="51"/>
      <c r="O697" s="51"/>
      <c r="P697" s="51"/>
      <c r="Q697" s="51"/>
      <c r="R697" s="52"/>
    </row>
    <row r="698" spans="14:18" x14ac:dyDescent="0.35">
      <c r="N698" s="51"/>
      <c r="O698" s="51"/>
      <c r="P698" s="51"/>
      <c r="Q698" s="51"/>
      <c r="R698" s="52"/>
    </row>
    <row r="699" spans="14:18" x14ac:dyDescent="0.35">
      <c r="N699" s="51"/>
      <c r="O699" s="51"/>
      <c r="P699" s="51"/>
      <c r="Q699" s="51"/>
      <c r="R699" s="52"/>
    </row>
    <row r="700" spans="14:18" x14ac:dyDescent="0.35">
      <c r="N700" s="51"/>
      <c r="O700" s="51"/>
      <c r="P700" s="51"/>
      <c r="Q700" s="51"/>
      <c r="R700" s="52"/>
    </row>
    <row r="701" spans="14:18" x14ac:dyDescent="0.35">
      <c r="N701" s="51"/>
      <c r="O701" s="51"/>
      <c r="P701" s="51"/>
      <c r="Q701" s="51"/>
      <c r="R701" s="52"/>
    </row>
    <row r="702" spans="14:18" x14ac:dyDescent="0.35">
      <c r="N702" s="51"/>
      <c r="O702" s="51"/>
      <c r="P702" s="51"/>
      <c r="Q702" s="51"/>
      <c r="R702" s="52"/>
    </row>
    <row r="703" spans="14:18" x14ac:dyDescent="0.35">
      <c r="N703" s="51"/>
      <c r="O703" s="51"/>
      <c r="P703" s="51"/>
      <c r="Q703" s="51"/>
      <c r="R703" s="52"/>
    </row>
    <row r="704" spans="14:18" x14ac:dyDescent="0.35">
      <c r="N704" s="51"/>
      <c r="O704" s="51"/>
      <c r="P704" s="51"/>
      <c r="Q704" s="51"/>
      <c r="R704" s="52"/>
    </row>
    <row r="705" spans="14:18" x14ac:dyDescent="0.35">
      <c r="N705" s="51"/>
      <c r="O705" s="51"/>
      <c r="P705" s="51"/>
      <c r="Q705" s="51"/>
      <c r="R705" s="52"/>
    </row>
    <row r="706" spans="14:18" x14ac:dyDescent="0.35">
      <c r="N706" s="51"/>
      <c r="O706" s="51"/>
      <c r="P706" s="51"/>
      <c r="Q706" s="51"/>
      <c r="R706" s="52"/>
    </row>
    <row r="707" spans="14:18" x14ac:dyDescent="0.35">
      <c r="N707" s="51"/>
      <c r="O707" s="51"/>
      <c r="P707" s="51"/>
      <c r="Q707" s="51"/>
      <c r="R707" s="52"/>
    </row>
    <row r="708" spans="14:18" x14ac:dyDescent="0.35">
      <c r="N708" s="51"/>
      <c r="O708" s="51"/>
      <c r="P708" s="51"/>
      <c r="Q708" s="51"/>
      <c r="R708" s="52"/>
    </row>
    <row r="709" spans="14:18" x14ac:dyDescent="0.35">
      <c r="N709" s="51"/>
      <c r="O709" s="51"/>
      <c r="P709" s="51"/>
      <c r="Q709" s="51"/>
      <c r="R709" s="52"/>
    </row>
    <row r="710" spans="14:18" x14ac:dyDescent="0.35">
      <c r="N710" s="51"/>
      <c r="O710" s="51"/>
      <c r="P710" s="51"/>
      <c r="Q710" s="51"/>
      <c r="R710" s="52"/>
    </row>
    <row r="711" spans="14:18" x14ac:dyDescent="0.35">
      <c r="N711" s="51"/>
      <c r="O711" s="51"/>
      <c r="P711" s="51"/>
      <c r="Q711" s="51"/>
      <c r="R711" s="52"/>
    </row>
    <row r="712" spans="14:18" x14ac:dyDescent="0.35">
      <c r="N712" s="51"/>
      <c r="O712" s="51"/>
      <c r="P712" s="51"/>
      <c r="Q712" s="51"/>
      <c r="R712" s="52"/>
    </row>
    <row r="713" spans="14:18" x14ac:dyDescent="0.35">
      <c r="N713" s="51"/>
      <c r="O713" s="51"/>
      <c r="P713" s="51"/>
      <c r="Q713" s="51"/>
      <c r="R713" s="52"/>
    </row>
    <row r="714" spans="14:18" x14ac:dyDescent="0.35">
      <c r="N714" s="51"/>
      <c r="O714" s="51"/>
      <c r="P714" s="51"/>
      <c r="Q714" s="51"/>
      <c r="R714" s="52"/>
    </row>
    <row r="715" spans="14:18" x14ac:dyDescent="0.35">
      <c r="N715" s="51"/>
      <c r="O715" s="51"/>
      <c r="P715" s="51"/>
      <c r="Q715" s="51"/>
      <c r="R715" s="52"/>
    </row>
    <row r="716" spans="14:18" x14ac:dyDescent="0.35">
      <c r="N716" s="51"/>
      <c r="O716" s="51"/>
      <c r="P716" s="51"/>
      <c r="Q716" s="51"/>
      <c r="R716" s="52"/>
    </row>
    <row r="717" spans="14:18" x14ac:dyDescent="0.35">
      <c r="N717" s="51"/>
      <c r="O717" s="51"/>
      <c r="P717" s="51"/>
      <c r="Q717" s="51"/>
      <c r="R717" s="52"/>
    </row>
    <row r="718" spans="14:18" x14ac:dyDescent="0.35">
      <c r="N718" s="51"/>
      <c r="O718" s="51"/>
      <c r="P718" s="51"/>
      <c r="Q718" s="51"/>
      <c r="R718" s="52"/>
    </row>
    <row r="719" spans="14:18" x14ac:dyDescent="0.35">
      <c r="N719" s="51"/>
      <c r="O719" s="51"/>
      <c r="P719" s="51"/>
      <c r="Q719" s="51"/>
      <c r="R719" s="52"/>
    </row>
    <row r="720" spans="14:18" x14ac:dyDescent="0.35">
      <c r="N720" s="51"/>
      <c r="O720" s="51"/>
      <c r="P720" s="51"/>
      <c r="Q720" s="51"/>
      <c r="R720" s="52"/>
    </row>
    <row r="721" spans="14:18" x14ac:dyDescent="0.35">
      <c r="N721" s="51"/>
      <c r="O721" s="51"/>
      <c r="P721" s="51"/>
      <c r="Q721" s="51"/>
      <c r="R721" s="52"/>
    </row>
    <row r="722" spans="14:18" x14ac:dyDescent="0.35">
      <c r="N722" s="51"/>
      <c r="O722" s="51"/>
      <c r="P722" s="51"/>
      <c r="Q722" s="51"/>
      <c r="R722" s="52"/>
    </row>
    <row r="723" spans="14:18" x14ac:dyDescent="0.35">
      <c r="N723" s="51"/>
      <c r="O723" s="51"/>
      <c r="P723" s="51"/>
      <c r="Q723" s="51"/>
      <c r="R723" s="52"/>
    </row>
    <row r="724" spans="14:18" x14ac:dyDescent="0.35">
      <c r="N724" s="51"/>
      <c r="O724" s="51"/>
      <c r="P724" s="51"/>
      <c r="Q724" s="51"/>
      <c r="R724" s="52"/>
    </row>
    <row r="725" spans="14:18" x14ac:dyDescent="0.35">
      <c r="N725" s="51"/>
      <c r="O725" s="51"/>
      <c r="P725" s="51"/>
      <c r="Q725" s="51"/>
      <c r="R725" s="52"/>
    </row>
    <row r="726" spans="14:18" x14ac:dyDescent="0.35">
      <c r="N726" s="51"/>
      <c r="O726" s="51"/>
      <c r="P726" s="51"/>
      <c r="Q726" s="51"/>
      <c r="R726" s="52"/>
    </row>
    <row r="727" spans="14:18" x14ac:dyDescent="0.35">
      <c r="N727" s="51"/>
      <c r="O727" s="51"/>
      <c r="P727" s="51"/>
      <c r="Q727" s="51"/>
      <c r="R727" s="52"/>
    </row>
    <row r="728" spans="14:18" x14ac:dyDescent="0.35">
      <c r="N728" s="51"/>
      <c r="O728" s="51"/>
      <c r="P728" s="51"/>
      <c r="Q728" s="51"/>
      <c r="R728" s="52"/>
    </row>
    <row r="729" spans="14:18" x14ac:dyDescent="0.35">
      <c r="N729" s="51"/>
      <c r="O729" s="51"/>
      <c r="P729" s="51"/>
      <c r="Q729" s="51"/>
      <c r="R729" s="52"/>
    </row>
    <row r="730" spans="14:18" x14ac:dyDescent="0.35">
      <c r="N730" s="51"/>
      <c r="O730" s="51"/>
      <c r="P730" s="51"/>
      <c r="Q730" s="51"/>
      <c r="R730" s="52"/>
    </row>
    <row r="731" spans="14:18" x14ac:dyDescent="0.35">
      <c r="N731" s="51"/>
      <c r="O731" s="51"/>
      <c r="P731" s="51"/>
      <c r="Q731" s="51"/>
      <c r="R731" s="52"/>
    </row>
    <row r="732" spans="14:18" x14ac:dyDescent="0.35">
      <c r="N732" s="51"/>
      <c r="O732" s="51"/>
      <c r="P732" s="51"/>
      <c r="Q732" s="51"/>
      <c r="R732" s="52"/>
    </row>
    <row r="733" spans="14:18" x14ac:dyDescent="0.35">
      <c r="N733" s="51"/>
      <c r="O733" s="51"/>
      <c r="P733" s="51"/>
      <c r="Q733" s="51"/>
      <c r="R733" s="52"/>
    </row>
    <row r="734" spans="14:18" x14ac:dyDescent="0.35">
      <c r="N734" s="51"/>
      <c r="O734" s="51"/>
      <c r="P734" s="51"/>
      <c r="Q734" s="51"/>
      <c r="R734" s="52"/>
    </row>
    <row r="735" spans="14:18" x14ac:dyDescent="0.35">
      <c r="N735" s="51"/>
      <c r="O735" s="51"/>
      <c r="P735" s="51"/>
      <c r="Q735" s="51"/>
      <c r="R735" s="52"/>
    </row>
    <row r="736" spans="14:18" x14ac:dyDescent="0.35">
      <c r="N736" s="51"/>
      <c r="O736" s="51"/>
      <c r="P736" s="51"/>
      <c r="Q736" s="51"/>
      <c r="R736" s="52"/>
    </row>
    <row r="737" spans="14:18" x14ac:dyDescent="0.35">
      <c r="N737" s="51"/>
      <c r="O737" s="51"/>
      <c r="P737" s="51"/>
      <c r="Q737" s="51"/>
      <c r="R737" s="52"/>
    </row>
    <row r="738" spans="14:18" x14ac:dyDescent="0.35">
      <c r="N738" s="51"/>
      <c r="O738" s="51"/>
      <c r="P738" s="51"/>
      <c r="Q738" s="51"/>
      <c r="R738" s="52"/>
    </row>
    <row r="739" spans="14:18" x14ac:dyDescent="0.35">
      <c r="N739" s="51"/>
      <c r="O739" s="51"/>
      <c r="P739" s="51"/>
      <c r="Q739" s="51"/>
      <c r="R739" s="52"/>
    </row>
    <row r="740" spans="14:18" x14ac:dyDescent="0.35">
      <c r="N740" s="51"/>
      <c r="O740" s="51"/>
      <c r="P740" s="51"/>
      <c r="Q740" s="51"/>
      <c r="R740" s="52"/>
    </row>
    <row r="741" spans="14:18" x14ac:dyDescent="0.35">
      <c r="N741" s="51"/>
      <c r="O741" s="51"/>
      <c r="P741" s="51"/>
      <c r="Q741" s="51"/>
      <c r="R741" s="52"/>
    </row>
    <row r="742" spans="14:18" x14ac:dyDescent="0.35">
      <c r="N742" s="51"/>
      <c r="O742" s="51"/>
      <c r="P742" s="51"/>
      <c r="Q742" s="51"/>
      <c r="R742" s="52"/>
    </row>
    <row r="743" spans="14:18" x14ac:dyDescent="0.35">
      <c r="N743" s="51"/>
      <c r="O743" s="51"/>
      <c r="P743" s="51"/>
      <c r="Q743" s="51"/>
      <c r="R743" s="52"/>
    </row>
    <row r="744" spans="14:18" x14ac:dyDescent="0.35">
      <c r="N744" s="51"/>
      <c r="O744" s="51"/>
      <c r="P744" s="51"/>
      <c r="Q744" s="51"/>
      <c r="R744" s="52"/>
    </row>
    <row r="745" spans="14:18" x14ac:dyDescent="0.35">
      <c r="N745" s="51"/>
      <c r="O745" s="51"/>
      <c r="P745" s="51"/>
      <c r="Q745" s="51"/>
      <c r="R745" s="52"/>
    </row>
    <row r="746" spans="14:18" x14ac:dyDescent="0.35">
      <c r="N746" s="51"/>
      <c r="O746" s="51"/>
      <c r="P746" s="51"/>
      <c r="Q746" s="51"/>
      <c r="R746" s="52"/>
    </row>
    <row r="747" spans="14:18" x14ac:dyDescent="0.35">
      <c r="N747" s="51"/>
      <c r="O747" s="51"/>
      <c r="P747" s="51"/>
      <c r="Q747" s="51"/>
      <c r="R747" s="52"/>
    </row>
    <row r="748" spans="14:18" x14ac:dyDescent="0.35">
      <c r="N748" s="51"/>
      <c r="O748" s="51"/>
      <c r="P748" s="51"/>
      <c r="Q748" s="51"/>
      <c r="R748" s="52"/>
    </row>
    <row r="749" spans="14:18" x14ac:dyDescent="0.35">
      <c r="N749" s="51"/>
      <c r="O749" s="51"/>
      <c r="P749" s="51"/>
      <c r="Q749" s="51"/>
      <c r="R749" s="52"/>
    </row>
    <row r="750" spans="14:18" x14ac:dyDescent="0.35">
      <c r="N750" s="51"/>
      <c r="O750" s="51"/>
      <c r="P750" s="51"/>
      <c r="Q750" s="51"/>
      <c r="R750" s="52"/>
    </row>
    <row r="751" spans="14:18" x14ac:dyDescent="0.35">
      <c r="N751" s="51"/>
      <c r="O751" s="51"/>
      <c r="P751" s="51"/>
      <c r="Q751" s="51"/>
      <c r="R751" s="52"/>
    </row>
    <row r="752" spans="14:18" x14ac:dyDescent="0.35">
      <c r="N752" s="51"/>
      <c r="O752" s="51"/>
      <c r="P752" s="51"/>
      <c r="Q752" s="51"/>
      <c r="R752" s="52"/>
    </row>
    <row r="753" spans="14:18" x14ac:dyDescent="0.35">
      <c r="N753" s="51"/>
      <c r="O753" s="51"/>
      <c r="P753" s="51"/>
      <c r="Q753" s="51"/>
      <c r="R753" s="52"/>
    </row>
    <row r="754" spans="14:18" x14ac:dyDescent="0.35">
      <c r="N754" s="51"/>
      <c r="O754" s="51"/>
      <c r="P754" s="51"/>
      <c r="Q754" s="51"/>
      <c r="R754" s="52"/>
    </row>
    <row r="755" spans="14:18" x14ac:dyDescent="0.35">
      <c r="N755" s="51"/>
      <c r="O755" s="51"/>
      <c r="P755" s="51"/>
      <c r="Q755" s="51"/>
      <c r="R755" s="52"/>
    </row>
    <row r="756" spans="14:18" x14ac:dyDescent="0.35">
      <c r="N756" s="51"/>
      <c r="O756" s="51"/>
      <c r="P756" s="51"/>
      <c r="Q756" s="51"/>
      <c r="R756" s="52"/>
    </row>
    <row r="757" spans="14:18" x14ac:dyDescent="0.35">
      <c r="N757" s="51"/>
      <c r="O757" s="51"/>
      <c r="P757" s="51"/>
      <c r="Q757" s="51"/>
      <c r="R757" s="52"/>
    </row>
    <row r="758" spans="14:18" x14ac:dyDescent="0.35">
      <c r="N758" s="51"/>
      <c r="O758" s="51"/>
      <c r="P758" s="51"/>
      <c r="Q758" s="51"/>
      <c r="R758" s="52"/>
    </row>
    <row r="759" spans="14:18" x14ac:dyDescent="0.35">
      <c r="N759" s="51"/>
      <c r="O759" s="51"/>
      <c r="P759" s="51"/>
      <c r="Q759" s="51"/>
      <c r="R759" s="52"/>
    </row>
    <row r="760" spans="14:18" x14ac:dyDescent="0.35">
      <c r="N760" s="51"/>
      <c r="O760" s="51"/>
      <c r="P760" s="51"/>
      <c r="Q760" s="51"/>
      <c r="R760" s="52"/>
    </row>
    <row r="761" spans="14:18" x14ac:dyDescent="0.35">
      <c r="N761" s="51"/>
      <c r="O761" s="51"/>
      <c r="P761" s="51"/>
      <c r="Q761" s="51"/>
      <c r="R761" s="52"/>
    </row>
    <row r="762" spans="14:18" x14ac:dyDescent="0.35">
      <c r="N762" s="51"/>
      <c r="O762" s="51"/>
      <c r="P762" s="51"/>
      <c r="Q762" s="51"/>
      <c r="R762" s="52"/>
    </row>
    <row r="763" spans="14:18" x14ac:dyDescent="0.35">
      <c r="N763" s="51"/>
      <c r="O763" s="51"/>
      <c r="P763" s="51"/>
      <c r="Q763" s="51"/>
      <c r="R763" s="52"/>
    </row>
    <row r="764" spans="14:18" x14ac:dyDescent="0.35">
      <c r="N764" s="51"/>
      <c r="O764" s="51"/>
      <c r="P764" s="51"/>
      <c r="Q764" s="51"/>
      <c r="R764" s="52"/>
    </row>
    <row r="765" spans="14:18" x14ac:dyDescent="0.35">
      <c r="N765" s="51"/>
      <c r="O765" s="51"/>
      <c r="P765" s="51"/>
      <c r="Q765" s="51"/>
      <c r="R765" s="52"/>
    </row>
    <row r="766" spans="14:18" x14ac:dyDescent="0.35">
      <c r="N766" s="51"/>
      <c r="O766" s="51"/>
      <c r="P766" s="51"/>
      <c r="Q766" s="51"/>
      <c r="R766" s="52"/>
    </row>
    <row r="767" spans="14:18" x14ac:dyDescent="0.35">
      <c r="N767" s="51"/>
      <c r="O767" s="51"/>
      <c r="P767" s="51"/>
      <c r="Q767" s="51"/>
      <c r="R767" s="52"/>
    </row>
    <row r="768" spans="14:18" x14ac:dyDescent="0.35">
      <c r="N768" s="51"/>
      <c r="O768" s="51"/>
      <c r="P768" s="51"/>
      <c r="Q768" s="51"/>
      <c r="R768" s="52"/>
    </row>
    <row r="769" spans="14:18" x14ac:dyDescent="0.35">
      <c r="N769" s="51"/>
      <c r="O769" s="51"/>
      <c r="P769" s="51"/>
      <c r="Q769" s="51"/>
      <c r="R769" s="52"/>
    </row>
    <row r="770" spans="14:18" x14ac:dyDescent="0.35">
      <c r="N770" s="51"/>
      <c r="O770" s="51"/>
      <c r="P770" s="51"/>
      <c r="Q770" s="51"/>
      <c r="R770" s="52"/>
    </row>
    <row r="771" spans="14:18" x14ac:dyDescent="0.35">
      <c r="N771" s="51"/>
      <c r="O771" s="51"/>
      <c r="P771" s="51"/>
      <c r="Q771" s="51"/>
      <c r="R771" s="52"/>
    </row>
    <row r="772" spans="14:18" x14ac:dyDescent="0.35">
      <c r="N772" s="51"/>
      <c r="O772" s="51"/>
      <c r="P772" s="51"/>
      <c r="Q772" s="51"/>
      <c r="R772" s="52"/>
    </row>
    <row r="773" spans="14:18" x14ac:dyDescent="0.35">
      <c r="N773" s="51"/>
      <c r="O773" s="51"/>
      <c r="P773" s="51"/>
      <c r="Q773" s="51"/>
      <c r="R773" s="52"/>
    </row>
    <row r="774" spans="14:18" x14ac:dyDescent="0.35">
      <c r="N774" s="51"/>
      <c r="O774" s="51"/>
      <c r="P774" s="51"/>
      <c r="Q774" s="51"/>
      <c r="R774" s="52"/>
    </row>
    <row r="775" spans="14:18" x14ac:dyDescent="0.35">
      <c r="N775" s="51"/>
      <c r="O775" s="51"/>
      <c r="P775" s="51"/>
      <c r="Q775" s="51"/>
      <c r="R775" s="52"/>
    </row>
    <row r="776" spans="14:18" x14ac:dyDescent="0.35">
      <c r="N776" s="51"/>
      <c r="O776" s="51"/>
      <c r="P776" s="51"/>
      <c r="Q776" s="51"/>
      <c r="R776" s="52"/>
    </row>
    <row r="777" spans="14:18" x14ac:dyDescent="0.35">
      <c r="N777" s="51"/>
      <c r="O777" s="51"/>
      <c r="P777" s="51"/>
      <c r="Q777" s="51"/>
      <c r="R777" s="52"/>
    </row>
    <row r="778" spans="14:18" x14ac:dyDescent="0.35">
      <c r="N778" s="51"/>
      <c r="O778" s="51"/>
      <c r="P778" s="51"/>
      <c r="Q778" s="51"/>
      <c r="R778" s="52"/>
    </row>
    <row r="779" spans="14:18" x14ac:dyDescent="0.35">
      <c r="N779" s="51"/>
      <c r="O779" s="51"/>
      <c r="P779" s="51"/>
      <c r="Q779" s="51"/>
      <c r="R779" s="52"/>
    </row>
    <row r="780" spans="14:18" x14ac:dyDescent="0.35">
      <c r="N780" s="51"/>
      <c r="O780" s="51"/>
      <c r="P780" s="51"/>
      <c r="Q780" s="51"/>
      <c r="R780" s="52"/>
    </row>
    <row r="781" spans="14:18" x14ac:dyDescent="0.35">
      <c r="N781" s="51"/>
      <c r="O781" s="51"/>
      <c r="P781" s="51"/>
      <c r="Q781" s="51"/>
      <c r="R781" s="52"/>
    </row>
    <row r="782" spans="14:18" x14ac:dyDescent="0.35">
      <c r="N782" s="51"/>
      <c r="O782" s="51"/>
      <c r="P782" s="51"/>
      <c r="Q782" s="51"/>
      <c r="R782" s="52"/>
    </row>
    <row r="783" spans="14:18" x14ac:dyDescent="0.35">
      <c r="N783" s="51"/>
      <c r="O783" s="51"/>
      <c r="P783" s="51"/>
      <c r="Q783" s="51"/>
      <c r="R783" s="52"/>
    </row>
    <row r="784" spans="14:18" x14ac:dyDescent="0.35">
      <c r="N784" s="51"/>
      <c r="O784" s="51"/>
      <c r="P784" s="51"/>
      <c r="Q784" s="51"/>
      <c r="R784" s="52"/>
    </row>
    <row r="785" spans="14:18" x14ac:dyDescent="0.35">
      <c r="N785" s="51"/>
      <c r="O785" s="51"/>
      <c r="P785" s="51"/>
      <c r="Q785" s="51"/>
      <c r="R785" s="52"/>
    </row>
    <row r="786" spans="14:18" x14ac:dyDescent="0.35">
      <c r="N786" s="51"/>
      <c r="O786" s="51"/>
      <c r="P786" s="51"/>
      <c r="Q786" s="51"/>
      <c r="R786" s="52"/>
    </row>
    <row r="787" spans="14:18" x14ac:dyDescent="0.35">
      <c r="N787" s="51"/>
      <c r="O787" s="51"/>
      <c r="P787" s="51"/>
      <c r="Q787" s="51"/>
      <c r="R787" s="52"/>
    </row>
    <row r="788" spans="14:18" x14ac:dyDescent="0.35">
      <c r="N788" s="51"/>
      <c r="O788" s="51"/>
      <c r="P788" s="51"/>
      <c r="Q788" s="51"/>
      <c r="R788" s="52"/>
    </row>
    <row r="789" spans="14:18" x14ac:dyDescent="0.35">
      <c r="N789" s="51"/>
      <c r="O789" s="51"/>
      <c r="P789" s="51"/>
      <c r="Q789" s="51"/>
      <c r="R789" s="52"/>
    </row>
    <row r="790" spans="14:18" x14ac:dyDescent="0.35">
      <c r="N790" s="51"/>
      <c r="O790" s="51"/>
      <c r="P790" s="51"/>
      <c r="Q790" s="51"/>
      <c r="R790" s="52"/>
    </row>
    <row r="791" spans="14:18" x14ac:dyDescent="0.35">
      <c r="N791" s="51"/>
      <c r="O791" s="51"/>
      <c r="P791" s="51"/>
      <c r="Q791" s="51"/>
      <c r="R791" s="52"/>
    </row>
    <row r="792" spans="14:18" x14ac:dyDescent="0.35">
      <c r="N792" s="51"/>
      <c r="O792" s="51"/>
      <c r="P792" s="51"/>
      <c r="Q792" s="51"/>
      <c r="R792" s="52"/>
    </row>
    <row r="793" spans="14:18" x14ac:dyDescent="0.35">
      <c r="N793" s="51"/>
      <c r="O793" s="51"/>
      <c r="P793" s="51"/>
      <c r="Q793" s="51"/>
      <c r="R793" s="52"/>
    </row>
    <row r="794" spans="14:18" x14ac:dyDescent="0.35">
      <c r="N794" s="51"/>
      <c r="O794" s="51"/>
      <c r="P794" s="51"/>
      <c r="Q794" s="51"/>
      <c r="R794" s="52"/>
    </row>
    <row r="795" spans="14:18" x14ac:dyDescent="0.35">
      <c r="N795" s="51"/>
      <c r="O795" s="51"/>
      <c r="P795" s="51"/>
      <c r="Q795" s="51"/>
      <c r="R795" s="52"/>
    </row>
    <row r="796" spans="14:18" x14ac:dyDescent="0.35">
      <c r="N796" s="51"/>
      <c r="O796" s="51"/>
      <c r="P796" s="51"/>
      <c r="Q796" s="51"/>
      <c r="R796" s="52"/>
    </row>
    <row r="797" spans="14:18" x14ac:dyDescent="0.35">
      <c r="N797" s="51"/>
      <c r="O797" s="51"/>
      <c r="P797" s="51"/>
      <c r="Q797" s="51"/>
      <c r="R797" s="52"/>
    </row>
    <row r="798" spans="14:18" x14ac:dyDescent="0.35">
      <c r="N798" s="51"/>
      <c r="O798" s="51"/>
      <c r="P798" s="51"/>
      <c r="Q798" s="51"/>
      <c r="R798" s="52"/>
    </row>
    <row r="799" spans="14:18" x14ac:dyDescent="0.35">
      <c r="N799" s="51"/>
      <c r="O799" s="51"/>
      <c r="P799" s="51"/>
      <c r="Q799" s="51"/>
      <c r="R799" s="52"/>
    </row>
    <row r="800" spans="14:18" x14ac:dyDescent="0.35">
      <c r="N800" s="51"/>
      <c r="O800" s="51"/>
      <c r="P800" s="51"/>
      <c r="Q800" s="51"/>
      <c r="R800" s="52"/>
    </row>
    <row r="801" spans="14:18" x14ac:dyDescent="0.35">
      <c r="N801" s="51"/>
      <c r="O801" s="51"/>
      <c r="P801" s="51"/>
      <c r="Q801" s="51"/>
      <c r="R801" s="52"/>
    </row>
    <row r="802" spans="14:18" x14ac:dyDescent="0.35">
      <c r="N802" s="51"/>
      <c r="O802" s="51"/>
      <c r="P802" s="51"/>
      <c r="Q802" s="51"/>
      <c r="R802" s="52"/>
    </row>
    <row r="803" spans="14:18" x14ac:dyDescent="0.35">
      <c r="N803" s="51"/>
      <c r="O803" s="51"/>
      <c r="P803" s="51"/>
      <c r="Q803" s="51"/>
      <c r="R803" s="52"/>
    </row>
    <row r="804" spans="14:18" x14ac:dyDescent="0.35">
      <c r="N804" s="51"/>
      <c r="O804" s="51"/>
      <c r="P804" s="51"/>
      <c r="Q804" s="51"/>
      <c r="R804" s="52"/>
    </row>
    <row r="805" spans="14:18" x14ac:dyDescent="0.35">
      <c r="N805" s="51"/>
      <c r="O805" s="51"/>
      <c r="P805" s="51"/>
      <c r="Q805" s="51"/>
      <c r="R805" s="52"/>
    </row>
    <row r="806" spans="14:18" x14ac:dyDescent="0.35">
      <c r="N806" s="51"/>
      <c r="O806" s="51"/>
      <c r="P806" s="51"/>
      <c r="Q806" s="51"/>
      <c r="R806" s="52"/>
    </row>
    <row r="807" spans="14:18" x14ac:dyDescent="0.35">
      <c r="N807" s="51"/>
      <c r="O807" s="51"/>
      <c r="P807" s="51"/>
      <c r="Q807" s="51"/>
      <c r="R807" s="52"/>
    </row>
    <row r="808" spans="14:18" x14ac:dyDescent="0.35">
      <c r="N808" s="51"/>
      <c r="O808" s="51"/>
      <c r="P808" s="51"/>
      <c r="Q808" s="51"/>
      <c r="R808" s="52"/>
    </row>
    <row r="809" spans="14:18" x14ac:dyDescent="0.35">
      <c r="N809" s="51"/>
      <c r="O809" s="51"/>
      <c r="P809" s="51"/>
      <c r="Q809" s="51"/>
      <c r="R809" s="52"/>
    </row>
    <row r="810" spans="14:18" x14ac:dyDescent="0.35">
      <c r="N810" s="51"/>
      <c r="O810" s="51"/>
      <c r="P810" s="51"/>
      <c r="Q810" s="51"/>
      <c r="R810" s="52"/>
    </row>
    <row r="811" spans="14:18" x14ac:dyDescent="0.35">
      <c r="N811" s="51"/>
      <c r="O811" s="51"/>
      <c r="P811" s="51"/>
      <c r="Q811" s="51"/>
      <c r="R811" s="52"/>
    </row>
    <row r="812" spans="14:18" x14ac:dyDescent="0.35">
      <c r="N812" s="51"/>
      <c r="O812" s="51"/>
      <c r="P812" s="51"/>
      <c r="Q812" s="51"/>
      <c r="R812" s="52"/>
    </row>
    <row r="813" spans="14:18" x14ac:dyDescent="0.35">
      <c r="N813" s="51"/>
      <c r="O813" s="51"/>
      <c r="P813" s="51"/>
      <c r="Q813" s="51"/>
      <c r="R813" s="52"/>
    </row>
    <row r="814" spans="14:18" x14ac:dyDescent="0.35">
      <c r="N814" s="51"/>
      <c r="O814" s="51"/>
      <c r="P814" s="51"/>
      <c r="Q814" s="51"/>
      <c r="R814" s="52"/>
    </row>
    <row r="815" spans="14:18" x14ac:dyDescent="0.35">
      <c r="N815" s="51"/>
      <c r="O815" s="51"/>
      <c r="P815" s="51"/>
      <c r="Q815" s="51"/>
      <c r="R815" s="52"/>
    </row>
    <row r="816" spans="14:18" x14ac:dyDescent="0.35">
      <c r="N816" s="51"/>
      <c r="O816" s="51"/>
      <c r="P816" s="51"/>
      <c r="Q816" s="51"/>
      <c r="R816" s="52"/>
    </row>
    <row r="817" spans="14:18" x14ac:dyDescent="0.35">
      <c r="N817" s="51"/>
      <c r="O817" s="51"/>
      <c r="P817" s="51"/>
      <c r="Q817" s="51"/>
      <c r="R817" s="52"/>
    </row>
    <row r="818" spans="14:18" x14ac:dyDescent="0.35">
      <c r="N818" s="51"/>
      <c r="O818" s="51"/>
      <c r="P818" s="51"/>
      <c r="Q818" s="51"/>
      <c r="R818" s="52"/>
    </row>
    <row r="819" spans="14:18" x14ac:dyDescent="0.35">
      <c r="N819" s="51"/>
      <c r="O819" s="51"/>
      <c r="P819" s="51"/>
      <c r="Q819" s="51"/>
      <c r="R819" s="52"/>
    </row>
    <row r="820" spans="14:18" x14ac:dyDescent="0.35">
      <c r="N820" s="51"/>
      <c r="O820" s="51"/>
      <c r="P820" s="51"/>
      <c r="Q820" s="51"/>
      <c r="R820" s="52"/>
    </row>
    <row r="821" spans="14:18" x14ac:dyDescent="0.35">
      <c r="N821" s="51"/>
      <c r="O821" s="51"/>
      <c r="P821" s="51"/>
      <c r="Q821" s="51"/>
      <c r="R821" s="52"/>
    </row>
    <row r="822" spans="14:18" x14ac:dyDescent="0.35">
      <c r="N822" s="51"/>
      <c r="O822" s="51"/>
      <c r="P822" s="51"/>
      <c r="Q822" s="51"/>
      <c r="R822" s="52"/>
    </row>
    <row r="823" spans="14:18" x14ac:dyDescent="0.35">
      <c r="N823" s="51"/>
      <c r="O823" s="51"/>
      <c r="P823" s="51"/>
      <c r="Q823" s="51"/>
      <c r="R823" s="52"/>
    </row>
    <row r="824" spans="14:18" x14ac:dyDescent="0.35">
      <c r="N824" s="51"/>
      <c r="O824" s="51"/>
      <c r="P824" s="51"/>
      <c r="Q824" s="51"/>
      <c r="R824" s="52"/>
    </row>
    <row r="825" spans="14:18" x14ac:dyDescent="0.35">
      <c r="N825" s="51"/>
      <c r="O825" s="51"/>
      <c r="P825" s="51"/>
      <c r="Q825" s="51"/>
      <c r="R825" s="52"/>
    </row>
    <row r="826" spans="14:18" x14ac:dyDescent="0.35">
      <c r="N826" s="51"/>
      <c r="O826" s="51"/>
      <c r="P826" s="51"/>
      <c r="Q826" s="51"/>
      <c r="R826" s="52"/>
    </row>
    <row r="827" spans="14:18" x14ac:dyDescent="0.35">
      <c r="N827" s="51"/>
      <c r="O827" s="51"/>
      <c r="P827" s="51"/>
      <c r="Q827" s="51"/>
      <c r="R827" s="52"/>
    </row>
    <row r="828" spans="14:18" x14ac:dyDescent="0.35">
      <c r="N828" s="51"/>
      <c r="O828" s="51"/>
      <c r="P828" s="51"/>
      <c r="Q828" s="51"/>
      <c r="R828" s="52"/>
    </row>
    <row r="829" spans="14:18" x14ac:dyDescent="0.35">
      <c r="N829" s="51"/>
      <c r="O829" s="51"/>
      <c r="P829" s="51"/>
      <c r="Q829" s="51"/>
      <c r="R829" s="52"/>
    </row>
    <row r="830" spans="14:18" x14ac:dyDescent="0.35">
      <c r="N830" s="51"/>
      <c r="O830" s="51"/>
      <c r="P830" s="51"/>
      <c r="Q830" s="51"/>
      <c r="R830" s="52"/>
    </row>
    <row r="831" spans="14:18" x14ac:dyDescent="0.35">
      <c r="N831" s="51"/>
      <c r="O831" s="51"/>
      <c r="P831" s="51"/>
      <c r="Q831" s="51"/>
      <c r="R831" s="52"/>
    </row>
    <row r="832" spans="14:18" x14ac:dyDescent="0.35">
      <c r="N832" s="51"/>
      <c r="O832" s="51"/>
      <c r="P832" s="51"/>
      <c r="Q832" s="51"/>
      <c r="R832" s="52"/>
    </row>
    <row r="833" spans="14:18" x14ac:dyDescent="0.35">
      <c r="N833" s="51"/>
      <c r="O833" s="51"/>
      <c r="P833" s="51"/>
      <c r="Q833" s="51"/>
      <c r="R833" s="52"/>
    </row>
  </sheetData>
  <mergeCells count="31">
    <mergeCell ref="E7:E8"/>
    <mergeCell ref="I27:L27"/>
    <mergeCell ref="S27:Z27"/>
    <mergeCell ref="J7:J8"/>
    <mergeCell ref="F7:I7"/>
    <mergeCell ref="M7:M8"/>
    <mergeCell ref="B19:C19"/>
    <mergeCell ref="N7:Q7"/>
    <mergeCell ref="R7:R8"/>
    <mergeCell ref="X7:X8"/>
    <mergeCell ref="Y7:Y8"/>
    <mergeCell ref="A1:E1"/>
    <mergeCell ref="A3:Z3"/>
    <mergeCell ref="A4:Z4"/>
    <mergeCell ref="K7:K8"/>
    <mergeCell ref="I26:L26"/>
    <mergeCell ref="S26:Z26"/>
    <mergeCell ref="S25:Z25"/>
    <mergeCell ref="W7:W8"/>
    <mergeCell ref="S7:U7"/>
    <mergeCell ref="V7:V8"/>
    <mergeCell ref="AB8:AC10"/>
    <mergeCell ref="V5:Z5"/>
    <mergeCell ref="A7:A8"/>
    <mergeCell ref="C7:C8"/>
    <mergeCell ref="D7:D8"/>
    <mergeCell ref="B7:B8"/>
    <mergeCell ref="AA7:AA8"/>
    <mergeCell ref="L7:L8"/>
    <mergeCell ref="A9:B9"/>
    <mergeCell ref="B10:C10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100BE-73B4-4413-AB93-87848C8AACCE}">
  <dimension ref="B3:O25"/>
  <sheetViews>
    <sheetView showGridLines="0" tabSelected="1" workbookViewId="0">
      <selection activeCell="J7" sqref="J7"/>
    </sheetView>
  </sheetViews>
  <sheetFormatPr defaultRowHeight="14.5" x14ac:dyDescent="0.35"/>
  <cols>
    <col min="2" max="2" width="4.7265625" customWidth="1"/>
    <col min="3" max="3" width="21" customWidth="1"/>
    <col min="4" max="4" width="19.54296875" customWidth="1"/>
    <col min="5" max="5" width="4.26953125" customWidth="1"/>
    <col min="6" max="6" width="4.54296875" customWidth="1"/>
    <col min="7" max="7" width="27.81640625" customWidth="1"/>
    <col min="8" max="8" width="14.54296875" customWidth="1"/>
  </cols>
  <sheetData>
    <row r="3" spans="2:15" ht="15.5" x14ac:dyDescent="0.35">
      <c r="B3" s="80"/>
      <c r="C3" s="80"/>
      <c r="D3" s="80"/>
      <c r="E3" s="80"/>
      <c r="F3" s="80"/>
      <c r="G3" s="80"/>
      <c r="H3" s="81"/>
    </row>
    <row r="4" spans="2:15" ht="27.75" customHeight="1" x14ac:dyDescent="0.35">
      <c r="B4" s="125" t="s">
        <v>40</v>
      </c>
      <c r="C4" s="125"/>
      <c r="D4" s="125"/>
      <c r="E4" s="125"/>
      <c r="F4" s="125"/>
      <c r="G4" s="125"/>
      <c r="H4" s="125"/>
    </row>
    <row r="5" spans="2:15" ht="20" x14ac:dyDescent="0.35">
      <c r="B5" s="117" t="s">
        <v>115</v>
      </c>
      <c r="C5" s="117"/>
      <c r="D5" s="117"/>
      <c r="E5" s="117"/>
      <c r="F5" s="117"/>
      <c r="G5" s="117"/>
      <c r="H5" s="117"/>
    </row>
    <row r="6" spans="2:15" ht="15.5" x14ac:dyDescent="0.35">
      <c r="B6" s="80"/>
      <c r="C6" s="82" t="s">
        <v>41</v>
      </c>
      <c r="D6" s="83" t="s">
        <v>67</v>
      </c>
      <c r="E6" s="80"/>
      <c r="F6" s="80"/>
      <c r="G6" s="80" t="s">
        <v>42</v>
      </c>
      <c r="H6" s="84">
        <f>VLOOKUP($D$6,'Bảng lương'!$B$11:$Y$22,12,0)</f>
        <v>12000000</v>
      </c>
    </row>
    <row r="7" spans="2:15" ht="15.5" x14ac:dyDescent="0.35">
      <c r="B7" s="80"/>
      <c r="C7" s="82" t="s">
        <v>43</v>
      </c>
      <c r="D7" s="85" t="str">
        <f>VLOOKUP($D$6,'Bảng lương'!$B$11:$Y$22,2,0)</f>
        <v>A</v>
      </c>
      <c r="E7" s="80"/>
      <c r="F7" s="80"/>
      <c r="G7" s="80" t="s">
        <v>44</v>
      </c>
      <c r="H7" s="84">
        <f>VLOOKUP($D$6,'Bảng lương'!$B$11:$Y$22,10,0)</f>
        <v>21.5</v>
      </c>
    </row>
    <row r="8" spans="2:15" ht="15.5" x14ac:dyDescent="0.35">
      <c r="B8" s="80"/>
      <c r="C8" s="82" t="s">
        <v>45</v>
      </c>
      <c r="D8" s="83" t="str">
        <f>VLOOKUP($D$6,'Bảng lương'!$B$11:$Y$22,3,0)</f>
        <v>GĐ</v>
      </c>
      <c r="E8" s="80"/>
      <c r="F8" s="80"/>
      <c r="G8" s="80" t="s">
        <v>46</v>
      </c>
      <c r="H8" s="84">
        <v>26</v>
      </c>
    </row>
    <row r="9" spans="2:15" ht="12.75" customHeight="1" x14ac:dyDescent="0.35">
      <c r="B9" s="80"/>
      <c r="C9" s="80"/>
      <c r="D9" s="80"/>
      <c r="E9" s="80"/>
      <c r="F9" s="80"/>
      <c r="G9" s="80"/>
      <c r="H9" s="81"/>
    </row>
    <row r="10" spans="2:15" ht="15.5" x14ac:dyDescent="0.35">
      <c r="B10" s="86" t="s">
        <v>1</v>
      </c>
      <c r="C10" s="87" t="s">
        <v>47</v>
      </c>
      <c r="D10" s="88" t="s">
        <v>48</v>
      </c>
      <c r="E10" s="89"/>
      <c r="F10" s="86" t="s">
        <v>1</v>
      </c>
      <c r="G10" s="86" t="s">
        <v>49</v>
      </c>
      <c r="H10" s="88" t="s">
        <v>48</v>
      </c>
    </row>
    <row r="11" spans="2:15" ht="15.5" x14ac:dyDescent="0.35">
      <c r="B11" s="81">
        <v>1</v>
      </c>
      <c r="C11" s="90" t="s">
        <v>50</v>
      </c>
      <c r="D11" s="91">
        <f>VLOOKUP($D$6,'Bảng lương'!$B$11:$Y$22,4,0)*H7/H8</f>
        <v>7442307.692307692</v>
      </c>
      <c r="E11" s="80"/>
      <c r="F11" s="81">
        <v>1</v>
      </c>
      <c r="G11" s="90" t="s">
        <v>51</v>
      </c>
      <c r="H11" s="92">
        <f>SUBTOTAL(9,$H$12:$H$14)</f>
        <v>1260000</v>
      </c>
    </row>
    <row r="12" spans="2:15" ht="15.5" x14ac:dyDescent="0.35">
      <c r="B12" s="81">
        <v>2</v>
      </c>
      <c r="C12" s="90" t="s">
        <v>86</v>
      </c>
      <c r="D12" s="91">
        <f>SUM(D13:D17)</f>
        <v>4961538.461538461</v>
      </c>
      <c r="E12" s="80"/>
      <c r="F12" s="80">
        <v>1.1000000000000001</v>
      </c>
      <c r="G12" s="83" t="s">
        <v>52</v>
      </c>
      <c r="H12" s="93">
        <f>$H$6*8%</f>
        <v>960000</v>
      </c>
    </row>
    <row r="13" spans="2:15" ht="15.5" x14ac:dyDescent="0.35">
      <c r="B13" s="80">
        <v>2.1</v>
      </c>
      <c r="C13" s="83" t="s">
        <v>53</v>
      </c>
      <c r="D13" s="84">
        <f>VLOOKUP($D$6,'Bảng lương'!$B$11:$Y$22,5,0)*H7/H8</f>
        <v>2480769.230769231</v>
      </c>
      <c r="E13" s="80"/>
      <c r="F13" s="94">
        <v>1.2</v>
      </c>
      <c r="G13" s="83" t="s">
        <v>54</v>
      </c>
      <c r="H13" s="93">
        <f>$H$6*1.5%</f>
        <v>180000</v>
      </c>
      <c r="O13" s="1">
        <v>26</v>
      </c>
    </row>
    <row r="14" spans="2:15" ht="15.5" x14ac:dyDescent="0.35">
      <c r="B14" s="80">
        <v>2.2000000000000002</v>
      </c>
      <c r="C14" s="83" t="s">
        <v>32</v>
      </c>
      <c r="D14" s="84">
        <f>VLOOKUP($D$6,'Bảng lương'!$B$11:$Y$22,6,0)*H7/H8</f>
        <v>1240384.6153846155</v>
      </c>
      <c r="E14" s="80"/>
      <c r="F14" s="94">
        <v>1.3</v>
      </c>
      <c r="G14" s="83" t="s">
        <v>55</v>
      </c>
      <c r="H14" s="93">
        <f>$H$6*1%</f>
        <v>120000</v>
      </c>
    </row>
    <row r="15" spans="2:15" ht="15.5" x14ac:dyDescent="0.35">
      <c r="B15" s="80">
        <v>2.2999999999999998</v>
      </c>
      <c r="C15" s="83" t="s">
        <v>33</v>
      </c>
      <c r="D15" s="84">
        <f>VLOOKUP($D$6,'Bảng lương'!$B$11:$Y$22,7,0)*H7/H8</f>
        <v>826923.07692307688</v>
      </c>
      <c r="E15" s="80"/>
      <c r="F15" s="95">
        <v>2</v>
      </c>
      <c r="G15" s="90" t="s">
        <v>56</v>
      </c>
      <c r="H15" s="93">
        <f>VLOOKUP($D$6,'Bảng lương'!$B$11:$Y$22,22,0)</f>
        <v>0</v>
      </c>
    </row>
    <row r="16" spans="2:15" ht="15.5" x14ac:dyDescent="0.35">
      <c r="B16" s="80">
        <v>2.4</v>
      </c>
      <c r="C16" s="83" t="s">
        <v>34</v>
      </c>
      <c r="D16" s="84">
        <f>VLOOKUP($D$6,'Bảng lương'!$B$11:$Y$22,8,0)*H7/H8</f>
        <v>413461.53846153844</v>
      </c>
      <c r="E16" s="80"/>
      <c r="F16" s="95">
        <v>3</v>
      </c>
      <c r="G16" s="90" t="s">
        <v>57</v>
      </c>
      <c r="H16" s="93">
        <f>VLOOKUP($D$6,'Bảng lương'!$B$11:$Y$22,23,0)</f>
        <v>0</v>
      </c>
    </row>
    <row r="17" spans="2:8" ht="15.5" hidden="1" x14ac:dyDescent="0.35">
      <c r="B17" s="80"/>
      <c r="C17" s="83"/>
      <c r="D17" s="84"/>
      <c r="E17" s="80"/>
      <c r="F17" s="81"/>
      <c r="G17" s="80"/>
      <c r="H17" s="93"/>
    </row>
    <row r="18" spans="2:8" ht="17.5" x14ac:dyDescent="0.35">
      <c r="B18" s="119" t="s">
        <v>58</v>
      </c>
      <c r="C18" s="119"/>
      <c r="D18" s="96">
        <f>D11+D12</f>
        <v>12403846.153846152</v>
      </c>
      <c r="E18" s="97"/>
      <c r="F18" s="120" t="s">
        <v>58</v>
      </c>
      <c r="G18" s="120"/>
      <c r="H18" s="98">
        <f>SUBTOTAL(9,$H$11:$H$17)</f>
        <v>1260000</v>
      </c>
    </row>
    <row r="19" spans="2:8" ht="12" customHeight="1" x14ac:dyDescent="0.35">
      <c r="B19" s="80"/>
      <c r="C19" s="80"/>
      <c r="D19" s="80"/>
      <c r="E19" s="80"/>
      <c r="F19" s="80"/>
      <c r="G19" s="80"/>
      <c r="H19" s="81"/>
    </row>
    <row r="20" spans="2:8" ht="17.5" x14ac:dyDescent="0.35">
      <c r="B20" s="80"/>
      <c r="C20" s="122" t="s">
        <v>59</v>
      </c>
      <c r="D20" s="122"/>
      <c r="E20" s="123">
        <f>D18-H18</f>
        <v>11143846.153846152</v>
      </c>
      <c r="F20" s="123"/>
      <c r="G20" s="123"/>
      <c r="H20" s="81"/>
    </row>
    <row r="21" spans="2:8" ht="15.5" x14ac:dyDescent="0.35">
      <c r="B21" s="80"/>
      <c r="C21" s="99" t="s">
        <v>60</v>
      </c>
      <c r="D21" s="124" t="s">
        <v>89</v>
      </c>
      <c r="E21" s="124"/>
      <c r="F21" s="124"/>
      <c r="G21" s="124"/>
      <c r="H21" s="124"/>
    </row>
    <row r="22" spans="2:8" ht="17.25" customHeight="1" x14ac:dyDescent="0.35">
      <c r="B22" s="80"/>
      <c r="C22" s="80"/>
      <c r="D22" s="80"/>
      <c r="E22" s="80"/>
      <c r="F22" s="80"/>
      <c r="G22" s="118" t="s">
        <v>117</v>
      </c>
      <c r="H22" s="118"/>
    </row>
    <row r="23" spans="2:8" ht="15.5" x14ac:dyDescent="0.35">
      <c r="B23" s="121" t="s">
        <v>61</v>
      </c>
      <c r="C23" s="121"/>
      <c r="D23" s="82" t="s">
        <v>62</v>
      </c>
      <c r="E23" s="121" t="s">
        <v>63</v>
      </c>
      <c r="F23" s="121"/>
      <c r="G23" s="99" t="s">
        <v>64</v>
      </c>
      <c r="H23" s="99" t="s">
        <v>65</v>
      </c>
    </row>
    <row r="24" spans="2:8" ht="15.5" x14ac:dyDescent="0.35">
      <c r="B24" s="80"/>
      <c r="C24" s="80"/>
      <c r="D24" s="80"/>
      <c r="E24" s="80"/>
      <c r="F24" s="80"/>
      <c r="G24" s="80"/>
      <c r="H24" s="81"/>
    </row>
    <row r="25" spans="2:8" ht="42" customHeight="1" x14ac:dyDescent="0.35">
      <c r="B25" s="80"/>
      <c r="C25" s="80"/>
      <c r="D25" s="80"/>
      <c r="E25" s="80"/>
      <c r="F25" s="80"/>
      <c r="G25" s="80"/>
      <c r="H25" s="81"/>
    </row>
  </sheetData>
  <mergeCells count="10">
    <mergeCell ref="B4:H4"/>
    <mergeCell ref="B5:H5"/>
    <mergeCell ref="G22:H22"/>
    <mergeCell ref="B18:C18"/>
    <mergeCell ref="F18:G18"/>
    <mergeCell ref="B23:C23"/>
    <mergeCell ref="E23:F23"/>
    <mergeCell ref="C20:D20"/>
    <mergeCell ref="E20:G20"/>
    <mergeCell ref="D21:H21"/>
  </mergeCells>
  <dataValidations count="1">
    <dataValidation type="whole" operator="equal" allowBlank="1" showInputMessage="1" showErrorMessage="1" errorTitle="THÔNG BÁO" error="Ngày công chuẩn cố định là 26, không được thay đổi." sqref="O13" xr:uid="{532C23AF-0CF1-4D14-B695-8161ECFB4459}">
      <formula1>26</formula1>
    </dataValidation>
  </dataValidation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Bảng lương</vt:lpstr>
      <vt:lpstr>Phiếu lương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Chí Trần</cp:lastModifiedBy>
  <dcterms:created xsi:type="dcterms:W3CDTF">2016-01-15T02:49:41Z</dcterms:created>
  <dcterms:modified xsi:type="dcterms:W3CDTF">2026-02-23T18:28:52Z</dcterms:modified>
</cp:coreProperties>
</file>